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grlf365-my.sharepoint.com/personal/koten_pgrlf_cz/Documents/Documents/"/>
    </mc:Choice>
  </mc:AlternateContent>
  <xr:revisionPtr revIDLastSave="0" documentId="8_{F2BC4928-84F6-412B-854A-640DD62557D9}" xr6:coauthVersionLast="47" xr6:coauthVersionMax="47" xr10:uidLastSave="{00000000-0000-0000-0000-000000000000}"/>
  <bookViews>
    <workbookView xWindow="28680" yWindow="-120" windowWidth="29040" windowHeight="17520" firstSheet="1" activeTab="1" xr2:uid="{0310D270-FFEC-469C-B3B8-AD010BE4C200}"/>
  </bookViews>
  <sheets>
    <sheet name="Pokyny" sheetId="5" state="hidden" r:id="rId1"/>
    <sheet name="Vstupní formulář" sheetId="1" r:id="rId2"/>
    <sheet name="VstupyDoRatingu" sheetId="4" state="hidden" r:id="rId3"/>
    <sheet name="Ciselnik" sheetId="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C40" i="1"/>
  <c r="D62" i="1"/>
  <c r="D87" i="1"/>
  <c r="C87" i="1"/>
  <c r="D93" i="1"/>
  <c r="C93" i="1"/>
  <c r="D95" i="1"/>
  <c r="D92" i="1"/>
  <c r="C92" i="1"/>
  <c r="D94" i="1"/>
  <c r="C91" i="1"/>
  <c r="D86" i="1"/>
  <c r="C86" i="1"/>
  <c r="D80" i="1"/>
  <c r="D66" i="4" s="1"/>
  <c r="C14" i="3"/>
  <c r="C13" i="3"/>
  <c r="C12" i="3"/>
  <c r="C11" i="3"/>
  <c r="C10" i="3"/>
  <c r="C9" i="3"/>
  <c r="D78" i="1"/>
  <c r="D65" i="4" s="1"/>
  <c r="C2" i="3"/>
  <c r="C3" i="3"/>
  <c r="C4" i="3"/>
  <c r="C5" i="3"/>
  <c r="C1" i="3"/>
  <c r="K1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C4" i="4"/>
  <c r="C5" i="4"/>
  <c r="C6" i="4"/>
  <c r="C7" i="4"/>
  <c r="C8" i="4"/>
  <c r="C9" i="4"/>
  <c r="C11" i="4"/>
  <c r="C12" i="4"/>
  <c r="C13" i="4"/>
  <c r="C15" i="4"/>
  <c r="D15" i="4"/>
  <c r="C16" i="4"/>
  <c r="D16" i="4"/>
  <c r="D25" i="4"/>
  <c r="D32" i="4"/>
  <c r="C17" i="4"/>
  <c r="C25" i="4" s="1"/>
  <c r="C32" i="4" s="1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C27" i="4"/>
  <c r="C31" i="4"/>
  <c r="D27" i="4"/>
  <c r="D31" i="4"/>
  <c r="C28" i="4"/>
  <c r="D28" i="4"/>
  <c r="C29" i="4"/>
  <c r="D29" i="4"/>
  <c r="C30" i="4"/>
  <c r="D30" i="4"/>
  <c r="C36" i="4"/>
  <c r="D36" i="4"/>
  <c r="C37" i="4"/>
  <c r="C41" i="4"/>
  <c r="C53" i="4"/>
  <c r="D37" i="4"/>
  <c r="C38" i="4"/>
  <c r="D38" i="4"/>
  <c r="C39" i="4"/>
  <c r="D39" i="4"/>
  <c r="C40" i="4"/>
  <c r="D40" i="4"/>
  <c r="D41" i="4"/>
  <c r="D53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D54" i="4"/>
  <c r="D55" i="4"/>
  <c r="D56" i="4"/>
  <c r="D57" i="4"/>
  <c r="D58" i="4"/>
  <c r="D59" i="4"/>
  <c r="D60" i="4"/>
  <c r="D61" i="4"/>
  <c r="D62" i="4"/>
  <c r="D63" i="4"/>
  <c r="D64" i="4"/>
  <c r="D67" i="4"/>
  <c r="C10" i="1"/>
  <c r="C10" i="4"/>
  <c r="C33" i="1"/>
  <c r="C41" i="1"/>
  <c r="C89" i="1"/>
  <c r="D33" i="1"/>
  <c r="D41" i="1" s="1"/>
  <c r="D89" i="1" s="1"/>
  <c r="C44" i="1"/>
  <c r="C35" i="4" s="1"/>
  <c r="D44" i="1"/>
  <c r="D35" i="4"/>
  <c r="C50" i="1"/>
  <c r="C63" i="1"/>
  <c r="D50" i="1"/>
  <c r="C51" i="1"/>
  <c r="C42" i="4"/>
  <c r="D51" i="1"/>
  <c r="D42" i="4" s="1"/>
  <c r="C62" i="1"/>
  <c r="C52" i="4"/>
  <c r="D52" i="4"/>
  <c r="D88" i="1"/>
  <c r="D63" i="1"/>
  <c r="D97" i="1"/>
  <c r="D98" i="1"/>
  <c r="D99" i="1"/>
  <c r="D90" i="1" l="1"/>
</calcChain>
</file>

<file path=xl/sharedStrings.xml><?xml version="1.0" encoding="utf-8"?>
<sst xmlns="http://schemas.openxmlformats.org/spreadsheetml/2006/main" count="401" uniqueCount="345">
  <si>
    <t>Výkaz o majetku a závazcích</t>
  </si>
  <si>
    <t>Majetek</t>
  </si>
  <si>
    <t>Na konci období</t>
  </si>
  <si>
    <t>Dlouhodobý hmotný majetek</t>
  </si>
  <si>
    <t>Dlouhodobý nehmotný majetek</t>
  </si>
  <si>
    <t>Peněžní prostředky v hotovosti</t>
  </si>
  <si>
    <t>Peněžní prostředky na bankovních účtech</t>
  </si>
  <si>
    <t>Cenné papíry a peněžní vklady</t>
  </si>
  <si>
    <t>Zásoby</t>
  </si>
  <si>
    <t>Pohledávky ( bez půjček )</t>
  </si>
  <si>
    <t>Úvěry a půjčky ( poskytnuté )</t>
  </si>
  <si>
    <t>Aktivní opravná položka</t>
  </si>
  <si>
    <t>Majetek celkem</t>
  </si>
  <si>
    <t>Závazky</t>
  </si>
  <si>
    <t>Závazky ( bez úvěrů a půjček )</t>
  </si>
  <si>
    <t>Úvěry a půjčky ( přijaté )</t>
  </si>
  <si>
    <t>Pasívní opravná položka</t>
  </si>
  <si>
    <t>Rezervy</t>
  </si>
  <si>
    <t>Závazky celkem</t>
  </si>
  <si>
    <t>Rozdíl ( jmění )</t>
  </si>
  <si>
    <t>Výkaz příjmů a výdajů</t>
  </si>
  <si>
    <t>Příjmy</t>
  </si>
  <si>
    <t>Prodej zboží</t>
  </si>
  <si>
    <t>Prodej výrobků a služeb</t>
  </si>
  <si>
    <t>Ostatní</t>
  </si>
  <si>
    <t>z toho : úroky</t>
  </si>
  <si>
    <t>Uzávěrková úprava příjmů</t>
  </si>
  <si>
    <t>Příjmy celkem</t>
  </si>
  <si>
    <t>Výdaje</t>
  </si>
  <si>
    <t>Nákup materiálu</t>
  </si>
  <si>
    <t>Nákup zboží</t>
  </si>
  <si>
    <t>Mzdy</t>
  </si>
  <si>
    <t>Pojistné</t>
  </si>
  <si>
    <t>Provozní režie</t>
  </si>
  <si>
    <t>Uzávěrková úprava výdajů</t>
  </si>
  <si>
    <t>z toho : odpisy dlouhodobého majetku</t>
  </si>
  <si>
    <t>z toho : zůstatková cena prodaného dlouhodobého majetku</t>
  </si>
  <si>
    <t>z toho : poměrná splátka leasingové akontace</t>
  </si>
  <si>
    <t>Výdaje celkem</t>
  </si>
  <si>
    <t>Rozdíl mezi příjmy a výdaji</t>
  </si>
  <si>
    <t>DAŇOVÁ EVIDENCE - FORMULÁŘ VSTUPNÍCH DAT</t>
  </si>
  <si>
    <t>Ulice:</t>
  </si>
  <si>
    <t>Číslo popisné:</t>
  </si>
  <si>
    <t>PSČ:</t>
  </si>
  <si>
    <t>Město:</t>
  </si>
  <si>
    <t>Region (okres nebo kraj případně ČR)*:</t>
  </si>
  <si>
    <t>Datum:</t>
  </si>
  <si>
    <t>IČ:</t>
  </si>
  <si>
    <t>Název subjektu:</t>
  </si>
  <si>
    <t>Kontaktní mail:</t>
  </si>
  <si>
    <t xml:space="preserve">*) Vyplňte region, který je rozhodující pro Vaše podnikání. </t>
  </si>
  <si>
    <t xml:space="preserve">    Může jít o okres kraj, případně celou ČR</t>
  </si>
  <si>
    <t>**) Vyplňte kód hlavního oboru činnosti</t>
  </si>
  <si>
    <t>Převažují obor činnosti (OKEČ)**:</t>
  </si>
  <si>
    <t>v tis. Kč</t>
  </si>
  <si>
    <t>Vyplní se pouze zeleně označené buňky!</t>
  </si>
  <si>
    <t>Počet všech osob ve společné domácnosti (děti a dospělí)</t>
  </si>
  <si>
    <r>
      <t xml:space="preserve">Uveďte 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</si>
  <si>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Uveďte 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</si>
  <si>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Uveďte 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</si>
  <si>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Souhrnný daňový základ </t>
    </r>
    <r>
      <rPr>
        <b/>
        <sz val="10"/>
        <rFont val="Arial CE"/>
        <charset val="238"/>
      </rPr>
      <t>v tis Kč</t>
    </r>
  </si>
  <si>
    <r>
      <t xml:space="preserve">Daň z příjmů celkem </t>
    </r>
    <r>
      <rPr>
        <b/>
        <sz val="10"/>
        <rFont val="Arial CE"/>
        <charset val="238"/>
      </rPr>
      <t>v tis. Kč</t>
    </r>
  </si>
  <si>
    <r>
      <t xml:space="preserve">Uveďte 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</si>
  <si>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Doplňující údaje</t>
  </si>
  <si>
    <t>Rozdíl (jmění)</t>
  </si>
  <si>
    <r>
      <t xml:space="preserve">Odhad </t>
    </r>
    <r>
      <rPr>
        <sz val="10"/>
        <rFont val="Arial"/>
        <family val="2"/>
        <charset val="238"/>
      </rPr>
      <t>celkového ročního objemu splátek úvěrů a leasingů</t>
    </r>
    <r>
      <rPr>
        <b/>
        <sz val="10"/>
        <rFont val="Arial"/>
        <family val="2"/>
        <charset val="238"/>
      </rPr>
      <t xml:space="preserve"> v tis. Kč</t>
    </r>
  </si>
  <si>
    <r>
      <t xml:space="preserve">Odhad celkového roční objemu spoření a pojistného </t>
    </r>
    <r>
      <rPr>
        <b/>
        <sz val="10"/>
        <rFont val="Arial CE"/>
        <charset val="238"/>
      </rPr>
      <t>v tis. Kč</t>
    </r>
  </si>
  <si>
    <r>
      <t xml:space="preserve">Všechny ostatní celkové roční výdaje (výživné apod.) </t>
    </r>
    <r>
      <rPr>
        <b/>
        <sz val="10"/>
        <rFont val="Arial CE"/>
        <charset val="238"/>
      </rPr>
      <t>v tis. Kč</t>
    </r>
  </si>
  <si>
    <r>
      <t xml:space="preserve">Celkový čistý roční příjem manžela/manželky </t>
    </r>
    <r>
      <rPr>
        <b/>
        <sz val="10"/>
        <rFont val="Arial CE"/>
        <charset val="238"/>
      </rPr>
      <t xml:space="preserve">v tis. Kč </t>
    </r>
    <r>
      <rPr>
        <sz val="10"/>
        <rFont val="Arial CE"/>
        <charset val="238"/>
      </rPr>
      <t>(nepovinný údaj)</t>
    </r>
  </si>
  <si>
    <t>Doba podnikání v letech</t>
  </si>
  <si>
    <t>00000</t>
  </si>
  <si>
    <t>CZ0</t>
  </si>
  <si>
    <t>Česká republika</t>
  </si>
  <si>
    <t>CZ010</t>
  </si>
  <si>
    <t>Hlavní město Praha</t>
  </si>
  <si>
    <t>CZ020</t>
  </si>
  <si>
    <t>Středočeský kraj</t>
  </si>
  <si>
    <t>CZ0201</t>
  </si>
  <si>
    <t>Benešov</t>
  </si>
  <si>
    <t>CZ0202</t>
  </si>
  <si>
    <t>Beroun</t>
  </si>
  <si>
    <t>CZ0203</t>
  </si>
  <si>
    <t>Kladno</t>
  </si>
  <si>
    <t>CZ0204</t>
  </si>
  <si>
    <t>Kolín</t>
  </si>
  <si>
    <t>CZ0205</t>
  </si>
  <si>
    <t>Kutná Hora</t>
  </si>
  <si>
    <t>CZ0206</t>
  </si>
  <si>
    <t>Mělník</t>
  </si>
  <si>
    <t>CZ0207</t>
  </si>
  <si>
    <t>Mladá Boleslav</t>
  </si>
  <si>
    <t>CZ0208</t>
  </si>
  <si>
    <t>Nymburk</t>
  </si>
  <si>
    <t>CZ0209</t>
  </si>
  <si>
    <t>Praha-východ</t>
  </si>
  <si>
    <t>CZ020A</t>
  </si>
  <si>
    <t>Praha-západ</t>
  </si>
  <si>
    <t>CZ020B</t>
  </si>
  <si>
    <t>Příbram</t>
  </si>
  <si>
    <t>CZ020C</t>
  </si>
  <si>
    <t>Rakovník</t>
  </si>
  <si>
    <t>CZ031</t>
  </si>
  <si>
    <t>Jihočeský kraj</t>
  </si>
  <si>
    <t>CZ0311</t>
  </si>
  <si>
    <t>České Budějovice</t>
  </si>
  <si>
    <t>CZ0312</t>
  </si>
  <si>
    <t>Český Krumlov</t>
  </si>
  <si>
    <t>CZ0313</t>
  </si>
  <si>
    <t>Jindřichův Hradec</t>
  </si>
  <si>
    <t>CZ0314</t>
  </si>
  <si>
    <t>Písek</t>
  </si>
  <si>
    <t>CZ0315</t>
  </si>
  <si>
    <t>Prachatice</t>
  </si>
  <si>
    <t>CZ0316</t>
  </si>
  <si>
    <t>Strakonice</t>
  </si>
  <si>
    <t>CZ0317</t>
  </si>
  <si>
    <t>Tábor</t>
  </si>
  <si>
    <t>CZ032</t>
  </si>
  <si>
    <t>Plzeňský kraj</t>
  </si>
  <si>
    <t>CZ0321</t>
  </si>
  <si>
    <t>Domažlice</t>
  </si>
  <si>
    <t>CZ0322</t>
  </si>
  <si>
    <t>Klatovy</t>
  </si>
  <si>
    <t>CZ0323</t>
  </si>
  <si>
    <t>Plzeň-město</t>
  </si>
  <si>
    <t>CZ0324</t>
  </si>
  <si>
    <t>Plzeň-jih</t>
  </si>
  <si>
    <t>CZ0325</t>
  </si>
  <si>
    <t>Plzeň-sever</t>
  </si>
  <si>
    <t>CZ0326</t>
  </si>
  <si>
    <t>Rokycany</t>
  </si>
  <si>
    <t>CZ0327</t>
  </si>
  <si>
    <t>Tachov</t>
  </si>
  <si>
    <t>CZ041</t>
  </si>
  <si>
    <t>Karlovarský kraj</t>
  </si>
  <si>
    <t>CZ0411</t>
  </si>
  <si>
    <t>Cheb</t>
  </si>
  <si>
    <t>CZ0412</t>
  </si>
  <si>
    <t>Karlovy Vary</t>
  </si>
  <si>
    <t>CZ0413</t>
  </si>
  <si>
    <t>Sokolov</t>
  </si>
  <si>
    <t>CZ042</t>
  </si>
  <si>
    <t>Ústecký kraj</t>
  </si>
  <si>
    <t>CZ0421</t>
  </si>
  <si>
    <t>Děčín</t>
  </si>
  <si>
    <t>CZ0422</t>
  </si>
  <si>
    <t>Chomutov</t>
  </si>
  <si>
    <t>CZ0423</t>
  </si>
  <si>
    <t>Litoměřice</t>
  </si>
  <si>
    <t>CZ0424</t>
  </si>
  <si>
    <t>Louny</t>
  </si>
  <si>
    <t>CZ0425</t>
  </si>
  <si>
    <t>Most</t>
  </si>
  <si>
    <t>CZ0426</t>
  </si>
  <si>
    <t>Teplice</t>
  </si>
  <si>
    <t>CZ0427</t>
  </si>
  <si>
    <t>Ústí nad Labem</t>
  </si>
  <si>
    <t>CZ051</t>
  </si>
  <si>
    <t>Liberecký kraj</t>
  </si>
  <si>
    <t>CZ0511</t>
  </si>
  <si>
    <t>Česká Lípa</t>
  </si>
  <si>
    <t>CZ0512</t>
  </si>
  <si>
    <t>Jablonec nad Nisou</t>
  </si>
  <si>
    <t>CZ0513</t>
  </si>
  <si>
    <t>Liberec</t>
  </si>
  <si>
    <t>CZ0514</t>
  </si>
  <si>
    <t>Semily</t>
  </si>
  <si>
    <t>CZ052</t>
  </si>
  <si>
    <t>Královéhradecký kraj</t>
  </si>
  <si>
    <t>CZ0521</t>
  </si>
  <si>
    <t>Hradec Králové</t>
  </si>
  <si>
    <t>CZ0522</t>
  </si>
  <si>
    <t>Jičín</t>
  </si>
  <si>
    <t>CZ0523</t>
  </si>
  <si>
    <t>Náchod</t>
  </si>
  <si>
    <t>CZ0524</t>
  </si>
  <si>
    <t>Rychnov nad Kněžnou</t>
  </si>
  <si>
    <t>CZ0525</t>
  </si>
  <si>
    <t>Trutnov</t>
  </si>
  <si>
    <t>CZ053</t>
  </si>
  <si>
    <t>Pardubický kraj</t>
  </si>
  <si>
    <t>CZ0531</t>
  </si>
  <si>
    <t>Chrudim</t>
  </si>
  <si>
    <t>CZ0532</t>
  </si>
  <si>
    <t>Pardubice</t>
  </si>
  <si>
    <t>CZ0533</t>
  </si>
  <si>
    <t>Svitavy</t>
  </si>
  <si>
    <t>CZ0534</t>
  </si>
  <si>
    <t>Ústí nad Orlicí</t>
  </si>
  <si>
    <t>Vysočina</t>
  </si>
  <si>
    <t>Havlíčkův Brod</t>
  </si>
  <si>
    <t>Jihlava</t>
  </si>
  <si>
    <t>Pelhřimov</t>
  </si>
  <si>
    <t>Třebíč</t>
  </si>
  <si>
    <t>Žďár nad Sázavou</t>
  </si>
  <si>
    <t>Jihomoravský kraj</t>
  </si>
  <si>
    <t>Blansko</t>
  </si>
  <si>
    <t>Brno-město</t>
  </si>
  <si>
    <t>Brno-venkov</t>
  </si>
  <si>
    <t>Břeclav</t>
  </si>
  <si>
    <t>Hodonín</t>
  </si>
  <si>
    <t>Vyškov</t>
  </si>
  <si>
    <t>Znojmo</t>
  </si>
  <si>
    <t>CZ071</t>
  </si>
  <si>
    <t>Olomoucký kraj</t>
  </si>
  <si>
    <t>CZ0711</t>
  </si>
  <si>
    <t>Jeseník</t>
  </si>
  <si>
    <t>CZ0712</t>
  </si>
  <si>
    <t>Olomouc</t>
  </si>
  <si>
    <t>CZ0713</t>
  </si>
  <si>
    <t>Prostějov</t>
  </si>
  <si>
    <t>CZ0714</t>
  </si>
  <si>
    <t>Přerov</t>
  </si>
  <si>
    <t>CZ0715</t>
  </si>
  <si>
    <t>Šumperk</t>
  </si>
  <si>
    <t>CZ072</t>
  </si>
  <si>
    <t>Zlínský kraj</t>
  </si>
  <si>
    <t>CZ0721</t>
  </si>
  <si>
    <t>Kroměříž</t>
  </si>
  <si>
    <t>CZ0722</t>
  </si>
  <si>
    <t>Uherské Hradiště</t>
  </si>
  <si>
    <t>CZ0723</t>
  </si>
  <si>
    <t>Vsetín</t>
  </si>
  <si>
    <t>CZ0724</t>
  </si>
  <si>
    <t>Zlín</t>
  </si>
  <si>
    <t>CZ080</t>
  </si>
  <si>
    <t>Moravskoslezský kraj</t>
  </si>
  <si>
    <t>CZ0801</t>
  </si>
  <si>
    <t>Bruntál</t>
  </si>
  <si>
    <t>CZ0802</t>
  </si>
  <si>
    <t>Frýdek-Místek</t>
  </si>
  <si>
    <t>CZ0803</t>
  </si>
  <si>
    <t>Karviná</t>
  </si>
  <si>
    <t>CZ0804</t>
  </si>
  <si>
    <t>Nový Jičín</t>
  </si>
  <si>
    <t>CZ0805</t>
  </si>
  <si>
    <t>Opava</t>
  </si>
  <si>
    <t>CZ0806</t>
  </si>
  <si>
    <t>Ostrava</t>
  </si>
  <si>
    <t>X</t>
  </si>
  <si>
    <t>Pohledávky (bez půjček)</t>
  </si>
  <si>
    <t>Úvěry a půjčky (poskytnuté)</t>
  </si>
  <si>
    <t>Závazky (bez úvěrů a půjček)</t>
  </si>
  <si>
    <t>Úvěry a půjčky (přijaté)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</si>
  <si>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</si>
  <si>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</si>
  <si>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</si>
  <si>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</si>
  <si>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t>Průměrná mzda regionu</t>
  </si>
  <si>
    <t>Nezaměstnanost regionu</t>
  </si>
  <si>
    <t>Zkušenosti žadatele v odvětví převažující činnosti (v letech)</t>
  </si>
  <si>
    <t>Podíl největšího odběratele na celkových příjmech (%)</t>
  </si>
  <si>
    <t>Věk žadatele</t>
  </si>
  <si>
    <t>Stav žadatele (svobodný, ženatý, rozvedený...)</t>
  </si>
  <si>
    <t>Způsob bydlení (nájem, družstevní byt, byt / dům v osobním vlastnictví, jiný)</t>
  </si>
  <si>
    <t>Doba pobytu na poslední adrese (v letech)</t>
  </si>
  <si>
    <t>YMOBD</t>
  </si>
  <si>
    <t>YSDAT</t>
  </si>
  <si>
    <t>other source</t>
  </si>
  <si>
    <t>YM01</t>
  </si>
  <si>
    <t>YM02</t>
  </si>
  <si>
    <t>YM03</t>
  </si>
  <si>
    <t>YM04</t>
  </si>
  <si>
    <t>YM05</t>
  </si>
  <si>
    <t>YM06</t>
  </si>
  <si>
    <t>YM07</t>
  </si>
  <si>
    <t>YM08</t>
  </si>
  <si>
    <t>YM09</t>
  </si>
  <si>
    <t>YM10</t>
  </si>
  <si>
    <t>YM11</t>
  </si>
  <si>
    <t>YS02</t>
  </si>
  <si>
    <t>YS03</t>
  </si>
  <si>
    <t>YS04</t>
  </si>
  <si>
    <t>YS05</t>
  </si>
  <si>
    <t>YS06</t>
  </si>
  <si>
    <t>YS07</t>
  </si>
  <si>
    <t>YS08</t>
  </si>
  <si>
    <t>YS09</t>
  </si>
  <si>
    <t>YS10</t>
  </si>
  <si>
    <t>YS11</t>
  </si>
  <si>
    <t>YS12</t>
  </si>
  <si>
    <t>YS13</t>
  </si>
  <si>
    <t>YS14</t>
  </si>
  <si>
    <t>YS15</t>
  </si>
  <si>
    <t>YS26</t>
  </si>
  <si>
    <t>YS27</t>
  </si>
  <si>
    <t>Obor CCB</t>
  </si>
  <si>
    <t>YS28</t>
  </si>
  <si>
    <t>based on OKEČ (see SME segment)</t>
  </si>
  <si>
    <t>YS29</t>
  </si>
  <si>
    <t>YS30</t>
  </si>
  <si>
    <t>Rezerva</t>
  </si>
  <si>
    <t>YM19</t>
  </si>
  <si>
    <t>YM18</t>
  </si>
  <si>
    <t>YM20</t>
  </si>
  <si>
    <t>Vyberte region:</t>
  </si>
  <si>
    <t>Svobodný (á)</t>
  </si>
  <si>
    <t>Ženatý / Vdaná</t>
  </si>
  <si>
    <t>Rozvedený (á)</t>
  </si>
  <si>
    <t>Ovdovělý (á)</t>
  </si>
  <si>
    <t>Vyberte stav:</t>
  </si>
  <si>
    <t>Stav žadatele</t>
  </si>
  <si>
    <t>Vyberte způsob bydlení:</t>
  </si>
  <si>
    <t>Vlastní dům</t>
  </si>
  <si>
    <t>Vlastní byt</t>
  </si>
  <si>
    <t>Družstevní byt</t>
  </si>
  <si>
    <t>Nájemní byt</t>
  </si>
  <si>
    <t>Převažují obor činnosti (CZ-NACE)**:</t>
  </si>
  <si>
    <t>CZ063</t>
  </si>
  <si>
    <t>CZ0631</t>
  </si>
  <si>
    <t>CZ0632</t>
  </si>
  <si>
    <t>CZ0633</t>
  </si>
  <si>
    <t>CZ0634</t>
  </si>
  <si>
    <t>CZ0635</t>
  </si>
  <si>
    <t>CZ064</t>
  </si>
  <si>
    <t>CZ0641</t>
  </si>
  <si>
    <t>CZ0642</t>
  </si>
  <si>
    <t>CZ0643</t>
  </si>
  <si>
    <t>CZ0644</t>
  </si>
  <si>
    <t>CZ0645</t>
  </si>
  <si>
    <t>CZ0646</t>
  </si>
  <si>
    <t>CZ0647</t>
  </si>
  <si>
    <r>
      <t xml:space="preserve">Pro zadání  požadovaných hodnot slouží  </t>
    </r>
    <r>
      <rPr>
        <b/>
        <sz val="11"/>
        <rFont val="Arial"/>
        <family val="2"/>
      </rPr>
      <t xml:space="preserve">pouze zeleně </t>
    </r>
    <r>
      <rPr>
        <sz val="11"/>
        <rFont val="Arial"/>
        <family val="2"/>
      </rPr>
      <t xml:space="preserve"> označená pole, ostatní  pole žadatel  nevyplňuje. 
Hodnoty se vyplňují  </t>
    </r>
    <r>
      <rPr>
        <b/>
        <sz val="11"/>
        <rFont val="Arial"/>
        <family val="2"/>
      </rPr>
      <t xml:space="preserve">v tis. Kč </t>
    </r>
    <r>
      <rPr>
        <sz val="11"/>
        <rFont val="Arial"/>
        <family val="2"/>
        <charset val="238"/>
      </rPr>
      <t xml:space="preserve">. </t>
    </r>
    <r>
      <rPr>
        <sz val="11"/>
        <rFont val="Arial"/>
        <family val="2"/>
      </rPr>
      <t xml:space="preserve"> </t>
    </r>
  </si>
  <si>
    <r>
      <t xml:space="preserve">K vyplnění a uložení je třeba </t>
    </r>
    <r>
      <rPr>
        <b/>
        <sz val="11"/>
        <rFont val="Arial"/>
        <family val="2"/>
      </rPr>
      <t>verze MS EXCEL 2003.</t>
    </r>
  </si>
  <si>
    <t xml:space="preserve">
Požadované údaje zpracuje:</t>
  </si>
  <si>
    <t xml:space="preserve">·          </t>
  </si>
  <si>
    <t>Pokyny pro vyplnění ekonomických příloh v elektronické formě pro rating FOP</t>
  </si>
  <si>
    <t>Daňová evidence</t>
  </si>
  <si>
    <t>za předcházející uzavřená 2 období dle daňového přiznání</t>
  </si>
  <si>
    <t>údaje uvedené kurzívou (věk žadatele, stav žadatele, způsob bydlení a doba pobytu na poslední adrese) nejsou povinné</t>
  </si>
  <si>
    <t>Celková likvidita</t>
  </si>
  <si>
    <t>Krátkodobý limit dle CL</t>
  </si>
  <si>
    <t>Volný krátkodobý limit dle CL</t>
  </si>
  <si>
    <t>Odhad CF</t>
  </si>
  <si>
    <t>Krátkodobý limit dle CF</t>
  </si>
  <si>
    <t>Volný krátkodobý limit dle CF</t>
  </si>
  <si>
    <r>
      <t xml:space="preserve">Souhrnný daňový základ </t>
    </r>
    <r>
      <rPr>
        <b/>
        <sz val="10"/>
        <rFont val="Arial CE"/>
        <charset val="238"/>
      </rPr>
      <t xml:space="preserve">v tis. Kč </t>
    </r>
    <r>
      <rPr>
        <i/>
        <sz val="10"/>
        <rFont val="Arial CE"/>
      </rPr>
      <t>(řádek č. 42 z přiznání k dani z příjmů FO)</t>
    </r>
  </si>
  <si>
    <t>Průměrná doba splatnosti úvěrů v letech</t>
  </si>
  <si>
    <r>
      <t xml:space="preserve">Daň z příjmů celkem </t>
    </r>
    <r>
      <rPr>
        <b/>
        <sz val="10"/>
        <rFont val="Arial CE"/>
        <charset val="238"/>
      </rPr>
      <t xml:space="preserve">v tis. Kč </t>
    </r>
    <r>
      <rPr>
        <i/>
        <sz val="10"/>
        <rFont val="Arial CE"/>
      </rPr>
      <t>(řádek č. 60 z přiznání k dani z příjmů FO)</t>
    </r>
  </si>
  <si>
    <t>Průměrná likvidita (vážený průměr váhy 40% a 60%)</t>
  </si>
  <si>
    <t>Ukazatel samofinancování (jmění / majetek)</t>
  </si>
  <si>
    <t>Průměrná hodn. samofinancování (vážený průměr)</t>
  </si>
  <si>
    <t>Krátkodobý limit dle CL -  vážený průměr za dva roky</t>
  </si>
  <si>
    <t>Volný krátkodobý limit dle CL -vážený průměr za dva roky</t>
  </si>
  <si>
    <t>Pouze v případě uplatnění výdajů procentem z příjmů:
Výdaje související s příjmy podle § 7 zákona (ř. 102 Příloha č.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</si>
</sst>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Verdana"/>
      <family val="2"/>
      <charset val="238"/>
    </font>
    <font>
      <b/>
      <sz val="10"/>
      <name val="Arial"/>
      <family val="2"/>
      <charset val="238"/>
    </font>
    <font>
      <sz val="8"/>
      <name val="Verdana"/>
      <family val="2"/>
      <charset val="238"/>
    </font>
    <font>
      <sz val="10"/>
      <name val="Arial CE"/>
      <family val="2"/>
      <charset val="238"/>
    </font>
    <font>
      <i/>
      <sz val="10"/>
      <name val="Arial CE"/>
      <charset val="238"/>
    </font>
    <font>
      <i/>
      <sz val="11"/>
      <name val="Verdana"/>
      <family val="2"/>
      <charset val="238"/>
    </font>
    <font>
      <b/>
      <sz val="10"/>
      <color indexed="10"/>
      <name val="Arial CE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 CE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name val="Arial CE"/>
      <charset val="238"/>
    </font>
    <font>
      <b/>
      <sz val="18"/>
      <name val="Arial CE"/>
      <family val="2"/>
      <charset val="238"/>
    </font>
    <font>
      <i/>
      <sz val="11"/>
      <name val="Arial"/>
      <family val="2"/>
    </font>
    <font>
      <i/>
      <sz val="10"/>
      <name val="Arial CE"/>
    </font>
    <font>
      <sz val="11"/>
      <name val="Calibri"/>
      <family val="2"/>
      <charset val="238"/>
    </font>
    <font>
      <sz val="11"/>
      <name val="Verdana"/>
      <family val="2"/>
      <charset val="238"/>
    </font>
    <font>
      <u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rgb="FF0070C0"/>
      <name val="Arial CE"/>
      <charset val="238"/>
    </font>
    <font>
      <sz val="11"/>
      <color rgb="FF0070C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b/>
      <sz val="10"/>
      <color rgb="FFFF000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2"/>
      </patternFill>
    </fill>
    <fill>
      <patternFill patternType="solid">
        <fgColor theme="6" tint="0.59999389629810485"/>
        <bgColor indexed="3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32"/>
      </patternFill>
    </fill>
    <fill>
      <patternFill patternType="solid">
        <fgColor theme="8" tint="0.59999389629810485"/>
        <bgColor indexed="32"/>
      </patternFill>
    </fill>
    <fill>
      <patternFill patternType="solid">
        <fgColor theme="8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4" fillId="0" borderId="0"/>
    <xf numFmtId="0" fontId="10" fillId="0" borderId="0"/>
  </cellStyleXfs>
  <cellXfs count="208">
    <xf numFmtId="0" fontId="0" fillId="0" borderId="0" xfId="0"/>
    <xf numFmtId="0" fontId="4" fillId="2" borderId="0" xfId="3" applyFont="1" applyFill="1"/>
    <xf numFmtId="0" fontId="0" fillId="2" borderId="0" xfId="0" applyFill="1"/>
    <xf numFmtId="0" fontId="0" fillId="6" borderId="1" xfId="0" applyFill="1" applyBorder="1"/>
    <xf numFmtId="0" fontId="0" fillId="6" borderId="0" xfId="0" applyFill="1"/>
    <xf numFmtId="0" fontId="5" fillId="6" borderId="2" xfId="3" applyFont="1" applyFill="1" applyBorder="1"/>
    <xf numFmtId="2" fontId="4" fillId="6" borderId="3" xfId="3" applyNumberFormat="1" applyFont="1" applyFill="1" applyBorder="1"/>
    <xf numFmtId="2" fontId="4" fillId="6" borderId="1" xfId="3" applyNumberFormat="1" applyFont="1" applyFill="1" applyBorder="1"/>
    <xf numFmtId="0" fontId="3" fillId="7" borderId="4" xfId="3" applyFont="1" applyFill="1" applyBorder="1"/>
    <xf numFmtId="0" fontId="4" fillId="8" borderId="5" xfId="3" applyFont="1" applyFill="1" applyBorder="1"/>
    <xf numFmtId="0" fontId="4" fillId="8" borderId="4" xfId="3" applyFont="1" applyFill="1" applyBorder="1"/>
    <xf numFmtId="0" fontId="8" fillId="6" borderId="2" xfId="1" applyFont="1" applyFill="1" applyBorder="1" applyAlignment="1">
      <alignment horizontal="right" vertical="center"/>
    </xf>
    <xf numFmtId="0" fontId="5" fillId="7" borderId="6" xfId="3" applyFont="1" applyFill="1" applyBorder="1"/>
    <xf numFmtId="0" fontId="3" fillId="7" borderId="7" xfId="3" applyFont="1" applyFill="1" applyBorder="1"/>
    <xf numFmtId="1" fontId="6" fillId="7" borderId="8" xfId="3" applyNumberFormat="1" applyFont="1" applyFill="1" applyBorder="1"/>
    <xf numFmtId="1" fontId="6" fillId="7" borderId="9" xfId="3" applyNumberFormat="1" applyFont="1" applyFill="1" applyBorder="1"/>
    <xf numFmtId="1" fontId="6" fillId="7" borderId="10" xfId="3" applyNumberFormat="1" applyFont="1" applyFill="1" applyBorder="1" applyProtection="1"/>
    <xf numFmtId="0" fontId="3" fillId="7" borderId="11" xfId="3" applyFont="1" applyFill="1" applyBorder="1"/>
    <xf numFmtId="1" fontId="6" fillId="7" borderId="12" xfId="3" applyNumberFormat="1" applyFont="1" applyFill="1" applyBorder="1" applyProtection="1"/>
    <xf numFmtId="0" fontId="7" fillId="8" borderId="4" xfId="3" applyFont="1" applyFill="1" applyBorder="1"/>
    <xf numFmtId="1" fontId="31" fillId="9" borderId="13" xfId="3" applyNumberFormat="1" applyFont="1" applyFill="1" applyBorder="1" applyProtection="1">
      <protection locked="0"/>
    </xf>
    <xf numFmtId="1" fontId="31" fillId="9" borderId="8" xfId="3" applyNumberFormat="1" applyFont="1" applyFill="1" applyBorder="1" applyProtection="1">
      <protection locked="0"/>
    </xf>
    <xf numFmtId="1" fontId="31" fillId="9" borderId="14" xfId="3" applyNumberFormat="1" applyFont="1" applyFill="1" applyBorder="1" applyProtection="1">
      <protection locked="0"/>
    </xf>
    <xf numFmtId="1" fontId="31" fillId="9" borderId="15" xfId="3" applyNumberFormat="1" applyFont="1" applyFill="1" applyBorder="1" applyProtection="1">
      <protection locked="0"/>
    </xf>
    <xf numFmtId="0" fontId="32" fillId="9" borderId="16" xfId="0" applyFont="1" applyFill="1" applyBorder="1"/>
    <xf numFmtId="0" fontId="2" fillId="6" borderId="17" xfId="3" applyFont="1" applyFill="1" applyBorder="1" applyAlignment="1">
      <alignment horizontal="center"/>
    </xf>
    <xf numFmtId="1" fontId="31" fillId="9" borderId="12" xfId="3" applyNumberFormat="1" applyFont="1" applyFill="1" applyBorder="1" applyProtection="1">
      <protection locked="0"/>
    </xf>
    <xf numFmtId="0" fontId="0" fillId="0" borderId="0" xfId="0" quotePrefix="1"/>
    <xf numFmtId="0" fontId="1" fillId="0" borderId="18" xfId="0" applyFont="1" applyBorder="1" applyAlignment="1">
      <alignment horizontal="justify" vertical="center" wrapText="1"/>
    </xf>
    <xf numFmtId="0" fontId="9" fillId="3" borderId="19" xfId="0" applyFont="1" applyFill="1" applyBorder="1" applyAlignment="1">
      <alignment horizontal="left" vertical="center" indent="1"/>
    </xf>
    <xf numFmtId="0" fontId="1" fillId="4" borderId="20" xfId="0" applyFont="1" applyFill="1" applyBorder="1" applyAlignment="1">
      <alignment horizontal="justify" vertical="top" wrapText="1"/>
    </xf>
    <xf numFmtId="0" fontId="9" fillId="3" borderId="21" xfId="0" applyFont="1" applyFill="1" applyBorder="1" applyAlignment="1">
      <alignment horizontal="left" vertical="center" indent="1"/>
    </xf>
    <xf numFmtId="0" fontId="1" fillId="4" borderId="22" xfId="0" applyFont="1" applyFill="1" applyBorder="1" applyAlignment="1">
      <alignment horizontal="justify" vertical="top" wrapText="1"/>
    </xf>
    <xf numFmtId="0" fontId="9" fillId="3" borderId="23" xfId="0" applyFont="1" applyFill="1" applyBorder="1" applyAlignment="1">
      <alignment horizontal="left" vertical="center" indent="1"/>
    </xf>
    <xf numFmtId="0" fontId="1" fillId="4" borderId="24" xfId="0" applyFont="1" applyFill="1" applyBorder="1" applyAlignment="1">
      <alignment horizontal="justify" vertical="top" wrapText="1"/>
    </xf>
    <xf numFmtId="0" fontId="1" fillId="3" borderId="25" xfId="0" applyFont="1" applyFill="1" applyBorder="1" applyAlignment="1">
      <alignment horizontal="left" vertical="center" indent="1"/>
    </xf>
    <xf numFmtId="0" fontId="1" fillId="4" borderId="26" xfId="0" applyFont="1" applyFill="1" applyBorder="1" applyAlignment="1">
      <alignment horizontal="justify" vertical="top" wrapText="1"/>
    </xf>
    <xf numFmtId="0" fontId="1" fillId="3" borderId="27" xfId="0" applyFont="1" applyFill="1" applyBorder="1" applyAlignment="1">
      <alignment horizontal="left" vertical="center" indent="1"/>
    </xf>
    <xf numFmtId="0" fontId="1" fillId="0" borderId="28" xfId="0" applyFont="1" applyBorder="1" applyAlignment="1">
      <alignment horizontal="justify" vertical="top" wrapText="1"/>
    </xf>
    <xf numFmtId="0" fontId="9" fillId="3" borderId="29" xfId="0" applyFont="1" applyFill="1" applyBorder="1" applyAlignment="1">
      <alignment horizontal="left" vertical="center" indent="1"/>
    </xf>
    <xf numFmtId="0" fontId="1" fillId="0" borderId="24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1" fillId="4" borderId="28" xfId="0" applyFont="1" applyFill="1" applyBorder="1" applyAlignment="1">
      <alignment horizontal="justify" vertical="top" wrapText="1"/>
    </xf>
    <xf numFmtId="0" fontId="11" fillId="10" borderId="30" xfId="3" applyFont="1" applyFill="1" applyBorder="1" applyAlignment="1" applyProtection="1">
      <protection locked="0"/>
    </xf>
    <xf numFmtId="0" fontId="33" fillId="11" borderId="31" xfId="0" applyFont="1" applyFill="1" applyBorder="1" applyProtection="1">
      <protection locked="0"/>
    </xf>
    <xf numFmtId="14" fontId="32" fillId="12" borderId="32" xfId="0" applyNumberFormat="1" applyFont="1" applyFill="1" applyBorder="1" applyAlignment="1" applyProtection="1">
      <alignment horizontal="center"/>
      <protection locked="0"/>
    </xf>
    <xf numFmtId="14" fontId="31" fillId="9" borderId="14" xfId="3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1" fontId="6" fillId="7" borderId="33" xfId="3" applyNumberFormat="1" applyFont="1" applyFill="1" applyBorder="1" applyProtection="1"/>
    <xf numFmtId="1" fontId="6" fillId="7" borderId="34" xfId="3" applyNumberFormat="1" applyFont="1" applyFill="1" applyBorder="1" applyProtection="1"/>
    <xf numFmtId="14" fontId="32" fillId="11" borderId="35" xfId="0" applyNumberFormat="1" applyFont="1" applyFill="1" applyBorder="1" applyAlignment="1" applyProtection="1">
      <alignment horizontal="center"/>
      <protection locked="0"/>
    </xf>
    <xf numFmtId="1" fontId="31" fillId="10" borderId="8" xfId="3" applyNumberFormat="1" applyFont="1" applyFill="1" applyBorder="1" applyProtection="1">
      <protection locked="0"/>
    </xf>
    <xf numFmtId="1" fontId="31" fillId="10" borderId="15" xfId="3" applyNumberFormat="1" applyFont="1" applyFill="1" applyBorder="1" applyProtection="1">
      <protection locked="0"/>
    </xf>
    <xf numFmtId="1" fontId="31" fillId="10" borderId="13" xfId="3" applyNumberFormat="1" applyFont="1" applyFill="1" applyBorder="1" applyProtection="1">
      <protection locked="0"/>
    </xf>
    <xf numFmtId="1" fontId="31" fillId="10" borderId="14" xfId="3" applyNumberFormat="1" applyFont="1" applyFill="1" applyBorder="1" applyProtection="1">
      <protection locked="0"/>
    </xf>
    <xf numFmtId="1" fontId="6" fillId="10" borderId="8" xfId="3" applyNumberFormat="1" applyFont="1" applyFill="1" applyBorder="1"/>
    <xf numFmtId="1" fontId="6" fillId="10" borderId="9" xfId="3" applyNumberFormat="1" applyFont="1" applyFill="1" applyBorder="1"/>
    <xf numFmtId="1" fontId="6" fillId="10" borderId="10" xfId="3" applyNumberFormat="1" applyFont="1" applyFill="1" applyBorder="1" applyProtection="1"/>
    <xf numFmtId="0" fontId="0" fillId="10" borderId="0" xfId="0" applyFill="1"/>
    <xf numFmtId="1" fontId="31" fillId="10" borderId="12" xfId="3" applyNumberFormat="1" applyFont="1" applyFill="1" applyBorder="1" applyProtection="1">
      <protection locked="0"/>
    </xf>
    <xf numFmtId="0" fontId="29" fillId="13" borderId="36" xfId="1" applyFont="1" applyFill="1" applyBorder="1"/>
    <xf numFmtId="0" fontId="4" fillId="14" borderId="0" xfId="3" applyFont="1" applyFill="1"/>
    <xf numFmtId="0" fontId="0" fillId="14" borderId="0" xfId="0" applyFill="1"/>
    <xf numFmtId="0" fontId="0" fillId="13" borderId="0" xfId="0" applyFill="1"/>
    <xf numFmtId="0" fontId="29" fillId="15" borderId="0" xfId="1" applyFont="1" applyFill="1"/>
    <xf numFmtId="0" fontId="0" fillId="15" borderId="0" xfId="0" applyFill="1"/>
    <xf numFmtId="164" fontId="31" fillId="10" borderId="15" xfId="3" applyNumberFormat="1" applyFont="1" applyFill="1" applyBorder="1" applyProtection="1">
      <protection locked="0"/>
    </xf>
    <xf numFmtId="1" fontId="31" fillId="10" borderId="37" xfId="3" applyNumberFormat="1" applyFont="1" applyFill="1" applyBorder="1" applyProtection="1">
      <protection locked="0"/>
    </xf>
    <xf numFmtId="0" fontId="0" fillId="16" borderId="0" xfId="0" applyFill="1"/>
    <xf numFmtId="0" fontId="0" fillId="17" borderId="0" xfId="0" applyFill="1"/>
    <xf numFmtId="0" fontId="23" fillId="0" borderId="38" xfId="4" applyFont="1" applyBorder="1" applyAlignment="1">
      <alignment horizontal="left" vertical="center"/>
    </xf>
    <xf numFmtId="0" fontId="4" fillId="0" borderId="0" xfId="4"/>
    <xf numFmtId="0" fontId="0" fillId="0" borderId="39" xfId="0" applyBorder="1"/>
    <xf numFmtId="0" fontId="33" fillId="18" borderId="16" xfId="0" applyFont="1" applyFill="1" applyBorder="1" applyAlignment="1" applyProtection="1">
      <alignment horizontal="left"/>
      <protection locked="0"/>
    </xf>
    <xf numFmtId="49" fontId="33" fillId="18" borderId="16" xfId="0" applyNumberFormat="1" applyFont="1" applyFill="1" applyBorder="1" applyAlignment="1" applyProtection="1">
      <alignment horizontal="left"/>
      <protection locked="0"/>
    </xf>
    <xf numFmtId="49" fontId="33" fillId="18" borderId="16" xfId="0" applyNumberFormat="1" applyFont="1" applyFill="1" applyBorder="1" applyProtection="1">
      <protection locked="0"/>
    </xf>
    <xf numFmtId="0" fontId="33" fillId="18" borderId="16" xfId="5" applyFont="1" applyFill="1" applyBorder="1" applyAlignment="1">
      <alignment horizontal="left"/>
    </xf>
    <xf numFmtId="49" fontId="27" fillId="18" borderId="16" xfId="5" applyNumberFormat="1" applyFont="1" applyFill="1" applyBorder="1" applyAlignment="1" applyProtection="1">
      <alignment horizontal="left"/>
      <protection locked="0"/>
    </xf>
    <xf numFmtId="14" fontId="33" fillId="18" borderId="16" xfId="0" applyNumberFormat="1" applyFont="1" applyFill="1" applyBorder="1" applyProtection="1">
      <protection locked="0"/>
    </xf>
    <xf numFmtId="14" fontId="33" fillId="19" borderId="32" xfId="0" applyNumberFormat="1" applyFont="1" applyFill="1" applyBorder="1" applyAlignment="1" applyProtection="1">
      <alignment horizontal="center"/>
      <protection locked="0"/>
    </xf>
    <xf numFmtId="14" fontId="33" fillId="19" borderId="35" xfId="0" applyNumberFormat="1" applyFont="1" applyFill="1" applyBorder="1" applyAlignment="1" applyProtection="1">
      <alignment horizontal="center"/>
      <protection locked="0"/>
    </xf>
    <xf numFmtId="1" fontId="4" fillId="18" borderId="13" xfId="3" applyNumberFormat="1" applyFont="1" applyFill="1" applyBorder="1" applyProtection="1">
      <protection locked="0"/>
    </xf>
    <xf numFmtId="1" fontId="4" fillId="18" borderId="40" xfId="3" applyNumberFormat="1" applyFont="1" applyFill="1" applyBorder="1" applyProtection="1">
      <protection locked="0"/>
    </xf>
    <xf numFmtId="1" fontId="4" fillId="18" borderId="8" xfId="3" applyNumberFormat="1" applyFont="1" applyFill="1" applyBorder="1" applyProtection="1">
      <protection locked="0"/>
    </xf>
    <xf numFmtId="1" fontId="4" fillId="18" borderId="9" xfId="3" applyNumberFormat="1" applyFont="1" applyFill="1" applyBorder="1" applyProtection="1">
      <protection locked="0"/>
    </xf>
    <xf numFmtId="0" fontId="8" fillId="20" borderId="2" xfId="1" applyFont="1" applyFill="1" applyBorder="1" applyAlignment="1">
      <alignment horizontal="right" vertical="center"/>
    </xf>
    <xf numFmtId="0" fontId="13" fillId="20" borderId="2" xfId="1" applyFont="1" applyFill="1" applyBorder="1" applyAlignment="1">
      <alignment horizontal="right" vertical="center"/>
    </xf>
    <xf numFmtId="0" fontId="0" fillId="20" borderId="2" xfId="0" applyFill="1" applyBorder="1"/>
    <xf numFmtId="0" fontId="0" fillId="20" borderId="1" xfId="0" applyFill="1" applyBorder="1"/>
    <xf numFmtId="0" fontId="0" fillId="20" borderId="0" xfId="0" applyFill="1"/>
    <xf numFmtId="0" fontId="5" fillId="20" borderId="2" xfId="1" applyFont="1" applyFill="1" applyBorder="1"/>
    <xf numFmtId="0" fontId="5" fillId="20" borderId="41" xfId="1" applyFont="1" applyFill="1" applyBorder="1"/>
    <xf numFmtId="0" fontId="5" fillId="20" borderId="6" xfId="3" applyFont="1" applyFill="1" applyBorder="1"/>
    <xf numFmtId="0" fontId="5" fillId="20" borderId="42" xfId="3" applyFont="1" applyFill="1" applyBorder="1" applyAlignment="1">
      <alignment horizontal="center"/>
    </xf>
    <xf numFmtId="0" fontId="5" fillId="20" borderId="43" xfId="3" applyFont="1" applyFill="1" applyBorder="1" applyAlignment="1">
      <alignment horizontal="center"/>
    </xf>
    <xf numFmtId="0" fontId="5" fillId="7" borderId="2" xfId="3" applyFont="1" applyFill="1" applyBorder="1"/>
    <xf numFmtId="0" fontId="3" fillId="20" borderId="4" xfId="3" applyFont="1" applyFill="1" applyBorder="1"/>
    <xf numFmtId="1" fontId="6" fillId="20" borderId="8" xfId="3" applyNumberFormat="1" applyFont="1" applyFill="1" applyBorder="1"/>
    <xf numFmtId="1" fontId="6" fillId="20" borderId="9" xfId="3" applyNumberFormat="1" applyFont="1" applyFill="1" applyBorder="1"/>
    <xf numFmtId="14" fontId="33" fillId="21" borderId="44" xfId="0" applyNumberFormat="1" applyFont="1" applyFill="1" applyBorder="1" applyAlignment="1">
      <alignment horizontal="center"/>
    </xf>
    <xf numFmtId="14" fontId="33" fillId="21" borderId="31" xfId="0" applyNumberFormat="1" applyFont="1" applyFill="1" applyBorder="1" applyAlignment="1">
      <alignment horizontal="center"/>
    </xf>
    <xf numFmtId="14" fontId="33" fillId="21" borderId="13" xfId="0" applyNumberFormat="1" applyFont="1" applyFill="1" applyBorder="1" applyAlignment="1">
      <alignment horizontal="center"/>
    </xf>
    <xf numFmtId="14" fontId="33" fillId="21" borderId="14" xfId="0" applyNumberFormat="1" applyFont="1" applyFill="1" applyBorder="1" applyAlignment="1">
      <alignment horizontal="center"/>
    </xf>
    <xf numFmtId="1" fontId="4" fillId="18" borderId="14" xfId="3" applyNumberFormat="1" applyFont="1" applyFill="1" applyBorder="1" applyProtection="1">
      <protection locked="0"/>
    </xf>
    <xf numFmtId="1" fontId="4" fillId="18" borderId="15" xfId="3" applyNumberFormat="1" applyFont="1" applyFill="1" applyBorder="1" applyProtection="1">
      <protection locked="0"/>
    </xf>
    <xf numFmtId="1" fontId="4" fillId="18" borderId="37" xfId="3" applyNumberFormat="1" applyFont="1" applyFill="1" applyBorder="1" applyProtection="1">
      <protection locked="0"/>
    </xf>
    <xf numFmtId="1" fontId="4" fillId="18" borderId="12" xfId="3" applyNumberFormat="1" applyFont="1" applyFill="1" applyBorder="1" applyProtection="1">
      <protection locked="0"/>
    </xf>
    <xf numFmtId="165" fontId="4" fillId="18" borderId="15" xfId="3" applyNumberFormat="1" applyFont="1" applyFill="1" applyBorder="1" applyProtection="1">
      <protection locked="0"/>
    </xf>
    <xf numFmtId="1" fontId="4" fillId="18" borderId="10" xfId="3" applyNumberFormat="1" applyFont="1" applyFill="1" applyBorder="1" applyProtection="1">
      <protection locked="0"/>
    </xf>
    <xf numFmtId="0" fontId="33" fillId="18" borderId="15" xfId="5" applyFont="1" applyFill="1" applyBorder="1" applyAlignment="1">
      <alignment horizontal="left"/>
    </xf>
    <xf numFmtId="14" fontId="26" fillId="22" borderId="14" xfId="0" applyNumberFormat="1" applyFont="1" applyFill="1" applyBorder="1" applyAlignment="1">
      <alignment horizontal="center"/>
    </xf>
    <xf numFmtId="10" fontId="6" fillId="23" borderId="8" xfId="3" applyNumberFormat="1" applyFont="1" applyFill="1" applyBorder="1" applyProtection="1"/>
    <xf numFmtId="3" fontId="6" fillId="23" borderId="8" xfId="3" applyNumberFormat="1" applyFont="1" applyFill="1" applyBorder="1" applyProtection="1"/>
    <xf numFmtId="3" fontId="6" fillId="23" borderId="9" xfId="3" applyNumberFormat="1" applyFont="1" applyFill="1" applyBorder="1" applyProtection="1"/>
    <xf numFmtId="3" fontId="7" fillId="23" borderId="15" xfId="3" applyNumberFormat="1" applyFont="1" applyFill="1" applyBorder="1" applyProtection="1"/>
    <xf numFmtId="3" fontId="6" fillId="23" borderId="12" xfId="3" applyNumberFormat="1" applyFont="1" applyFill="1" applyBorder="1" applyProtection="1"/>
    <xf numFmtId="3" fontId="7" fillId="23" borderId="37" xfId="3" applyNumberFormat="1" applyFont="1" applyFill="1" applyBorder="1" applyProtection="1"/>
    <xf numFmtId="0" fontId="33" fillId="0" borderId="39" xfId="0" applyFont="1" applyBorder="1"/>
    <xf numFmtId="0" fontId="0" fillId="0" borderId="5" xfId="0" applyBorder="1"/>
    <xf numFmtId="2" fontId="6" fillId="23" borderId="37" xfId="3" applyNumberFormat="1" applyFont="1" applyFill="1" applyBorder="1" applyProtection="1"/>
    <xf numFmtId="14" fontId="26" fillId="22" borderId="45" xfId="0" applyNumberFormat="1" applyFont="1" applyFill="1" applyBorder="1" applyAlignment="1">
      <alignment horizontal="center"/>
    </xf>
    <xf numFmtId="2" fontId="6" fillId="20" borderId="15" xfId="3" applyNumberFormat="1" applyFont="1" applyFill="1" applyBorder="1" applyProtection="1"/>
    <xf numFmtId="2" fontId="6" fillId="20" borderId="8" xfId="3" applyNumberFormat="1" applyFont="1" applyFill="1" applyBorder="1" applyProtection="1"/>
    <xf numFmtId="10" fontId="6" fillId="23" borderId="10" xfId="3" applyNumberFormat="1" applyFont="1" applyFill="1" applyBorder="1" applyProtection="1"/>
    <xf numFmtId="3" fontId="25" fillId="23" borderId="46" xfId="3" applyNumberFormat="1" applyFont="1" applyFill="1" applyBorder="1" applyProtection="1"/>
    <xf numFmtId="3" fontId="25" fillId="23" borderId="47" xfId="3" applyNumberFormat="1" applyFont="1" applyFill="1" applyBorder="1" applyProtection="1"/>
    <xf numFmtId="0" fontId="4" fillId="8" borderId="4" xfId="3" applyFont="1" applyFill="1" applyBorder="1" applyAlignment="1">
      <alignment wrapText="1"/>
    </xf>
    <xf numFmtId="0" fontId="19" fillId="0" borderId="38" xfId="4" applyFont="1" applyBorder="1" applyAlignment="1">
      <alignment horizontal="justify" vertical="center" wrapText="1"/>
    </xf>
    <xf numFmtId="0" fontId="4" fillId="0" borderId="38" xfId="4" applyBorder="1" applyAlignment="1">
      <alignment vertical="center" wrapText="1"/>
    </xf>
    <xf numFmtId="0" fontId="24" fillId="0" borderId="38" xfId="4" applyFont="1" applyBorder="1" applyAlignment="1">
      <alignment horizontal="justify" vertical="center" wrapText="1"/>
    </xf>
    <xf numFmtId="0" fontId="22" fillId="0" borderId="38" xfId="4" applyFont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5" borderId="38" xfId="4" applyFont="1" applyFill="1" applyBorder="1" applyAlignment="1">
      <alignment horizontal="center" vertical="center" wrapText="1"/>
    </xf>
    <xf numFmtId="0" fontId="18" fillId="5" borderId="38" xfId="4" applyFont="1" applyFill="1" applyBorder="1" applyAlignment="1">
      <alignment horizontal="center" vertical="center" wrapText="1"/>
    </xf>
    <xf numFmtId="0" fontId="19" fillId="0" borderId="48" xfId="4" applyFont="1" applyBorder="1" applyAlignment="1">
      <alignment horizontal="justify" vertical="center" wrapText="1"/>
    </xf>
    <xf numFmtId="0" fontId="29" fillId="0" borderId="49" xfId="1" applyFont="1" applyBorder="1" applyAlignment="1">
      <alignment vertical="center" wrapText="1"/>
    </xf>
    <xf numFmtId="0" fontId="29" fillId="0" borderId="50" xfId="1" applyFont="1" applyBorder="1" applyAlignment="1">
      <alignment vertical="center" wrapText="1"/>
    </xf>
    <xf numFmtId="0" fontId="0" fillId="0" borderId="11" xfId="0" applyBorder="1" applyAlignment="1">
      <alignment horizontal="left"/>
    </xf>
    <xf numFmtId="0" fontId="0" fillId="0" borderId="63" xfId="0" applyBorder="1" applyAlignment="1">
      <alignment horizontal="left"/>
    </xf>
    <xf numFmtId="0" fontId="14" fillId="20" borderId="62" xfId="3" applyFont="1" applyFill="1" applyBorder="1" applyAlignment="1" applyProtection="1">
      <alignment horizontal="center"/>
    </xf>
    <xf numFmtId="0" fontId="14" fillId="20" borderId="9" xfId="3" applyFont="1" applyFill="1" applyBorder="1" applyAlignment="1" applyProtection="1">
      <alignment horizontal="center"/>
    </xf>
    <xf numFmtId="0" fontId="0" fillId="0" borderId="64" xfId="0" applyBorder="1" applyAlignment="1">
      <alignment horizontal="left"/>
    </xf>
    <xf numFmtId="0" fontId="0" fillId="0" borderId="65" xfId="0" applyBorder="1" applyAlignment="1">
      <alignment horizontal="left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6" xfId="0" applyBorder="1" applyAlignment="1">
      <alignment horizontal="left"/>
    </xf>
    <xf numFmtId="0" fontId="35" fillId="20" borderId="6" xfId="0" applyFont="1" applyFill="1" applyBorder="1" applyAlignment="1">
      <alignment horizontal="center"/>
    </xf>
    <xf numFmtId="0" fontId="35" fillId="20" borderId="58" xfId="0" applyFont="1" applyFill="1" applyBorder="1" applyAlignment="1">
      <alignment horizontal="center"/>
    </xf>
    <xf numFmtId="0" fontId="35" fillId="20" borderId="43" xfId="0" applyFont="1" applyFill="1" applyBorder="1" applyAlignment="1">
      <alignment horizontal="center"/>
    </xf>
    <xf numFmtId="0" fontId="33" fillId="18" borderId="59" xfId="0" applyFont="1" applyFill="1" applyBorder="1" applyAlignment="1" applyProtection="1">
      <alignment horizontal="left"/>
      <protection locked="0"/>
    </xf>
    <xf numFmtId="0" fontId="33" fillId="18" borderId="60" xfId="0" applyFont="1" applyFill="1" applyBorder="1" applyAlignment="1" applyProtection="1">
      <alignment horizontal="left"/>
      <protection locked="0"/>
    </xf>
    <xf numFmtId="49" fontId="28" fillId="18" borderId="59" xfId="2" applyNumberFormat="1" applyFont="1" applyFill="1" applyBorder="1" applyAlignment="1" applyProtection="1">
      <alignment horizontal="left"/>
      <protection locked="0"/>
    </xf>
    <xf numFmtId="49" fontId="33" fillId="18" borderId="60" xfId="0" applyNumberFormat="1" applyFont="1" applyFill="1" applyBorder="1" applyAlignment="1" applyProtection="1">
      <alignment horizontal="left"/>
      <protection locked="0"/>
    </xf>
    <xf numFmtId="0" fontId="0" fillId="20" borderId="52" xfId="0" applyFill="1" applyBorder="1" applyAlignment="1">
      <alignment horizontal="center"/>
    </xf>
    <xf numFmtId="0" fontId="0" fillId="20" borderId="30" xfId="0" applyFill="1" applyBorder="1" applyAlignment="1">
      <alignment horizontal="center"/>
    </xf>
    <xf numFmtId="0" fontId="0" fillId="20" borderId="53" xfId="0" applyFill="1" applyBorder="1" applyAlignment="1">
      <alignment horizontal="center"/>
    </xf>
    <xf numFmtId="0" fontId="34" fillId="20" borderId="54" xfId="0" applyFont="1" applyFill="1" applyBorder="1" applyAlignment="1">
      <alignment horizontal="center"/>
    </xf>
    <xf numFmtId="0" fontId="34" fillId="20" borderId="18" xfId="0" applyFont="1" applyFill="1" applyBorder="1" applyAlignment="1">
      <alignment horizontal="center"/>
    </xf>
    <xf numFmtId="0" fontId="4" fillId="8" borderId="4" xfId="3" applyFont="1" applyFill="1" applyBorder="1" applyAlignment="1">
      <alignment horizontal="left"/>
    </xf>
    <xf numFmtId="0" fontId="4" fillId="8" borderId="51" xfId="3" applyFont="1" applyFill="1" applyBorder="1" applyAlignment="1">
      <alignment horizontal="left"/>
    </xf>
    <xf numFmtId="0" fontId="4" fillId="20" borderId="52" xfId="3" applyFont="1" applyFill="1" applyBorder="1" applyAlignment="1"/>
    <xf numFmtId="0" fontId="0" fillId="20" borderId="30" xfId="0" applyFill="1" applyBorder="1"/>
    <xf numFmtId="0" fontId="0" fillId="20" borderId="53" xfId="0" applyFill="1" applyBorder="1"/>
    <xf numFmtId="0" fontId="2" fillId="20" borderId="41" xfId="3" applyFont="1" applyFill="1" applyBorder="1" applyAlignment="1"/>
    <xf numFmtId="0" fontId="0" fillId="20" borderId="54" xfId="0" applyFill="1" applyBorder="1"/>
    <xf numFmtId="0" fontId="0" fillId="20" borderId="18" xfId="0" applyFill="1" applyBorder="1"/>
    <xf numFmtId="0" fontId="2" fillId="20" borderId="55" xfId="3" applyFont="1" applyFill="1" applyBorder="1" applyAlignment="1">
      <alignment horizontal="center"/>
    </xf>
    <xf numFmtId="0" fontId="2" fillId="20" borderId="17" xfId="3" applyFont="1" applyFill="1" applyBorder="1" applyAlignment="1">
      <alignment horizontal="center"/>
    </xf>
    <xf numFmtId="2" fontId="4" fillId="7" borderId="56" xfId="3" applyNumberFormat="1" applyFont="1" applyFill="1" applyBorder="1" applyAlignment="1">
      <alignment horizontal="center"/>
    </xf>
    <xf numFmtId="2" fontId="4" fillId="7" borderId="57" xfId="3" applyNumberFormat="1" applyFont="1" applyFill="1" applyBorder="1" applyAlignment="1">
      <alignment horizontal="center"/>
    </xf>
    <xf numFmtId="0" fontId="36" fillId="20" borderId="6" xfId="3" applyFont="1" applyFill="1" applyBorder="1" applyAlignment="1" applyProtection="1">
      <alignment horizontal="center"/>
      <protection locked="0"/>
    </xf>
    <xf numFmtId="0" fontId="36" fillId="20" borderId="43" xfId="3" applyFont="1" applyFill="1" applyBorder="1" applyAlignment="1" applyProtection="1">
      <alignment horizontal="center"/>
      <protection locked="0"/>
    </xf>
    <xf numFmtId="0" fontId="4" fillId="6" borderId="52" xfId="3" applyFont="1" applyFill="1" applyBorder="1" applyAlignment="1"/>
    <xf numFmtId="0" fontId="4" fillId="6" borderId="30" xfId="3" applyFont="1" applyFill="1" applyBorder="1" applyAlignment="1"/>
    <xf numFmtId="0" fontId="4" fillId="6" borderId="53" xfId="3" applyFont="1" applyFill="1" applyBorder="1" applyAlignment="1"/>
    <xf numFmtId="0" fontId="2" fillId="6" borderId="41" xfId="3" applyFont="1" applyFill="1" applyBorder="1" applyAlignment="1"/>
    <xf numFmtId="0" fontId="2" fillId="6" borderId="54" xfId="3" applyFont="1" applyFill="1" applyBorder="1" applyAlignment="1"/>
    <xf numFmtId="0" fontId="2" fillId="6" borderId="18" xfId="3" applyFont="1" applyFill="1" applyBorder="1" applyAlignment="1"/>
    <xf numFmtId="0" fontId="33" fillId="0" borderId="39" xfId="0" applyFont="1" applyBorder="1"/>
    <xf numFmtId="0" fontId="33" fillId="0" borderId="46" xfId="0" applyFont="1" applyBorder="1"/>
    <xf numFmtId="0" fontId="33" fillId="0" borderId="33" xfId="0" applyFont="1" applyBorder="1"/>
    <xf numFmtId="0" fontId="0" fillId="0" borderId="30" xfId="0" applyBorder="1" applyAlignment="1">
      <alignment horizontal="left"/>
    </xf>
    <xf numFmtId="0" fontId="12" fillId="8" borderId="61" xfId="3" applyFont="1" applyFill="1" applyBorder="1" applyAlignment="1">
      <alignment horizontal="left"/>
    </xf>
    <xf numFmtId="0" fontId="12" fillId="8" borderId="34" xfId="3" applyFont="1" applyFill="1" applyBorder="1" applyAlignment="1">
      <alignment horizontal="left"/>
    </xf>
    <xf numFmtId="0" fontId="12" fillId="10" borderId="4" xfId="3" applyFont="1" applyFill="1" applyBorder="1" applyAlignment="1">
      <alignment horizontal="right"/>
    </xf>
    <xf numFmtId="0" fontId="12" fillId="10" borderId="51" xfId="3" applyFont="1" applyFill="1" applyBorder="1" applyAlignment="1">
      <alignment horizontal="right"/>
    </xf>
    <xf numFmtId="0" fontId="12" fillId="8" borderId="39" xfId="3" applyFont="1" applyFill="1" applyBorder="1" applyAlignment="1">
      <alignment horizontal="left"/>
    </xf>
    <xf numFmtId="0" fontId="12" fillId="8" borderId="8" xfId="3" applyFont="1" applyFill="1" applyBorder="1" applyAlignment="1">
      <alignment horizontal="left"/>
    </xf>
    <xf numFmtId="0" fontId="4" fillId="8" borderId="45" xfId="3" applyFont="1" applyFill="1" applyBorder="1" applyAlignment="1">
      <alignment horizontal="left"/>
    </xf>
    <xf numFmtId="0" fontId="4" fillId="8" borderId="13" xfId="3" applyFont="1" applyFill="1" applyBorder="1" applyAlignment="1">
      <alignment horizontal="left"/>
    </xf>
    <xf numFmtId="0" fontId="4" fillId="8" borderId="39" xfId="3" applyFont="1" applyFill="1" applyBorder="1" applyAlignment="1">
      <alignment horizontal="left"/>
    </xf>
    <xf numFmtId="0" fontId="4" fillId="8" borderId="8" xfId="3" applyFont="1" applyFill="1" applyBorder="1" applyAlignment="1">
      <alignment horizontal="left"/>
    </xf>
    <xf numFmtId="0" fontId="12" fillId="8" borderId="62" xfId="3" applyFont="1" applyFill="1" applyBorder="1" applyAlignment="1">
      <alignment horizontal="left"/>
    </xf>
    <xf numFmtId="0" fontId="35" fillId="6" borderId="6" xfId="0" applyFont="1" applyFill="1" applyBorder="1" applyAlignment="1">
      <alignment horizontal="center"/>
    </xf>
    <xf numFmtId="0" fontId="35" fillId="6" borderId="58" xfId="0" applyFont="1" applyFill="1" applyBorder="1" applyAlignment="1">
      <alignment horizontal="center"/>
    </xf>
    <xf numFmtId="0" fontId="35" fillId="6" borderId="43" xfId="0" applyFont="1" applyFill="1" applyBorder="1" applyAlignment="1">
      <alignment horizontal="center"/>
    </xf>
    <xf numFmtId="0" fontId="0" fillId="6" borderId="52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53" xfId="0" applyFill="1" applyBorder="1" applyAlignment="1">
      <alignment horizontal="center"/>
    </xf>
    <xf numFmtId="0" fontId="32" fillId="9" borderId="59" xfId="0" applyFont="1" applyFill="1" applyBorder="1" applyAlignment="1">
      <alignment horizontal="left"/>
    </xf>
    <xf numFmtId="0" fontId="32" fillId="9" borderId="60" xfId="0" applyFont="1" applyFill="1" applyBorder="1" applyAlignment="1">
      <alignment horizontal="left"/>
    </xf>
    <xf numFmtId="0" fontId="0" fillId="6" borderId="30" xfId="0" applyFill="1" applyBorder="1"/>
    <xf numFmtId="0" fontId="0" fillId="6" borderId="53" xfId="0" applyFill="1" applyBorder="1"/>
    <xf numFmtId="0" fontId="0" fillId="6" borderId="54" xfId="0" applyFill="1" applyBorder="1"/>
    <xf numFmtId="0" fontId="0" fillId="6" borderId="18" xfId="0" applyFill="1" applyBorder="1"/>
  </cellXfs>
  <cellStyles count="6">
    <cellStyle name="ąA" xfId="1" xr:uid="{54CCA10D-FF47-4AC8-918E-7D2433AF2DA3}"/>
    <cellStyle name="Hypertextový odkaz" xfId="2" builtinId="8"/>
    <cellStyle name="normal" xfId="3" xr:uid="{15C91AB4-5AF7-411E-9020-6E7C3E8592A3}"/>
    <cellStyle name="Normální" xfId="0" builtinId="0"/>
    <cellStyle name="normální_PrilohaD_OdemP" xfId="4" xr:uid="{24DC3863-336B-4F3A-B941-3DFF35749FA1}"/>
    <cellStyle name="normální_Sešit2" xfId="5" xr:uid="{1A8C211B-B687-406D-964D-5A6027740B4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0" dropStyle="combo" dx="22" fmlaLink="Ciselnik!$L$1" fmlaRange="Ciselnik!$K$1:$K$92" sel="1" val="0"/>
</file>

<file path=xl/ctrlProps/ctrlProp2.xml><?xml version="1.0" encoding="utf-8"?>
<formControlPr xmlns="http://schemas.microsoft.com/office/spreadsheetml/2009/9/main" objectType="Drop" dropLines="5" dropStyle="combo" dx="22" fmlaLink="Ciselnik!$D$1" fmlaRange="Ciselnik!$C$1:$C$5" sel="1" val="0"/>
</file>

<file path=xl/ctrlProps/ctrlProp3.xml><?xml version="1.0" encoding="utf-8"?>
<formControlPr xmlns="http://schemas.microsoft.com/office/spreadsheetml/2009/9/main" objectType="Drop" dropLines="6" dropStyle="combo" dx="22" fmlaLink="Ciselnik!$D$9" fmlaRange="Ciselnik!$C$9:$C$14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3771900</xdr:colOff>
          <xdr:row>10</xdr:row>
          <xdr:rowOff>9525</xdr:rowOff>
        </xdr:from>
        <xdr:to>
          <xdr:col>3</xdr:col>
          <xdr:colOff>1247775</xdr:colOff>
          <xdr:row>10</xdr:row>
          <xdr:rowOff>295275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66675</xdr:rowOff>
        </xdr:from>
        <xdr:to>
          <xdr:col>3</xdr:col>
          <xdr:colOff>1362075</xdr:colOff>
          <xdr:row>78</xdr:row>
          <xdr:rowOff>333375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47625</xdr:rowOff>
        </xdr:from>
        <xdr:to>
          <xdr:col>3</xdr:col>
          <xdr:colOff>1362075</xdr:colOff>
          <xdr:row>80</xdr:row>
          <xdr:rowOff>314325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4503-2490-487C-934C-95AD93EA2EF1}">
  <dimension ref="A1:H8"/>
  <sheetViews>
    <sheetView workbookViewId="0">
      <selection activeCell="B7" sqref="B7:H7"/>
    </sheetView>
  </sheetViews>
  <sheetFormatPr defaultRowHeight="15" x14ac:dyDescent="0.25"/>
  <cols>
    <col min="1" max="1" width="3.85546875" style="71" customWidth="1"/>
    <col min="2" max="8" width="16.42578125" style="71" customWidth="1"/>
  </cols>
  <sheetData>
    <row r="1" spans="1:8" ht="27.75" customHeight="1" x14ac:dyDescent="0.25">
      <c r="A1" s="131" t="s">
        <v>326</v>
      </c>
      <c r="B1" s="132"/>
      <c r="C1" s="132"/>
      <c r="D1" s="132"/>
      <c r="E1" s="132"/>
      <c r="F1" s="132"/>
      <c r="G1" s="132"/>
      <c r="H1" s="132"/>
    </row>
    <row r="2" spans="1:8" ht="27.75" customHeight="1" x14ac:dyDescent="0.25">
      <c r="A2" s="133" t="s">
        <v>327</v>
      </c>
      <c r="B2" s="134"/>
      <c r="C2" s="134"/>
      <c r="D2" s="134"/>
      <c r="E2" s="134"/>
      <c r="F2" s="134"/>
      <c r="G2" s="134"/>
      <c r="H2" s="134"/>
    </row>
    <row r="3" spans="1:8" ht="27.75" customHeight="1" x14ac:dyDescent="0.25">
      <c r="A3" s="127" t="s">
        <v>322</v>
      </c>
      <c r="B3" s="130"/>
      <c r="C3" s="130"/>
      <c r="D3" s="130"/>
      <c r="E3" s="130"/>
      <c r="F3" s="130"/>
      <c r="G3" s="130"/>
      <c r="H3" s="130"/>
    </row>
    <row r="4" spans="1:8" ht="27.75" customHeight="1" x14ac:dyDescent="0.25">
      <c r="A4" s="135" t="s">
        <v>323</v>
      </c>
      <c r="B4" s="136"/>
      <c r="C4" s="136"/>
      <c r="D4" s="136"/>
      <c r="E4" s="136"/>
      <c r="F4" s="136"/>
      <c r="G4" s="136"/>
      <c r="H4" s="137"/>
    </row>
    <row r="5" spans="1:8" ht="27.75" customHeight="1" x14ac:dyDescent="0.25">
      <c r="A5" s="127" t="s">
        <v>324</v>
      </c>
      <c r="B5" s="130"/>
      <c r="C5" s="130"/>
      <c r="D5" s="130"/>
      <c r="E5" s="130"/>
      <c r="F5" s="130"/>
      <c r="G5" s="130"/>
      <c r="H5" s="130"/>
    </row>
    <row r="6" spans="1:8" ht="39.75" customHeight="1" x14ac:dyDescent="0.25">
      <c r="A6" s="70" t="s">
        <v>325</v>
      </c>
      <c r="B6" s="127" t="s">
        <v>328</v>
      </c>
      <c r="C6" s="128"/>
      <c r="D6" s="128"/>
      <c r="E6" s="128"/>
      <c r="F6" s="128"/>
      <c r="G6" s="128"/>
      <c r="H6" s="128"/>
    </row>
    <row r="7" spans="1:8" ht="23.25" x14ac:dyDescent="0.25">
      <c r="A7" s="70" t="s">
        <v>325</v>
      </c>
      <c r="B7" s="127" t="s">
        <v>329</v>
      </c>
      <c r="C7" s="128"/>
      <c r="D7" s="128"/>
      <c r="E7" s="128"/>
      <c r="F7" s="128"/>
      <c r="G7" s="128"/>
      <c r="H7" s="128"/>
    </row>
    <row r="8" spans="1:8" x14ac:dyDescent="0.25">
      <c r="A8" s="129"/>
      <c r="B8" s="130"/>
      <c r="C8" s="130"/>
      <c r="D8" s="130"/>
      <c r="E8" s="130"/>
      <c r="F8" s="130"/>
      <c r="G8" s="130"/>
      <c r="H8" s="130"/>
    </row>
  </sheetData>
  <sheetProtection password="B427" sheet="1" objects="1" scenarios="1"/>
  <mergeCells count="8">
    <mergeCell ref="B7:H7"/>
    <mergeCell ref="A8:H8"/>
    <mergeCell ref="A5:H5"/>
    <mergeCell ref="B6:H6"/>
    <mergeCell ref="A1:H1"/>
    <mergeCell ref="A2:H2"/>
    <mergeCell ref="A3:H3"/>
    <mergeCell ref="A4:H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C30-0C00-471C-95EE-20B2C129DE7C}">
  <sheetPr>
    <pageSetUpPr fitToPage="1"/>
  </sheetPr>
  <dimension ref="B1:F100"/>
  <sheetViews>
    <sheetView tabSelected="1" zoomScaleNormal="100" workbookViewId="0">
      <selection activeCell="D23" sqref="D23"/>
    </sheetView>
  </sheetViews>
  <sheetFormatPr defaultRowHeight="15" x14ac:dyDescent="0.25"/>
  <cols>
    <col min="1" max="1" width="3" customWidth="1"/>
    <col min="2" max="2" width="57" customWidth="1"/>
    <col min="3" max="3" width="21.42578125" customWidth="1"/>
    <col min="4" max="4" width="20.5703125" customWidth="1"/>
  </cols>
  <sheetData>
    <row r="1" spans="2:4" ht="9" customHeight="1" thickBot="1" x14ac:dyDescent="0.3"/>
    <row r="2" spans="2:4" ht="18.75" thickBot="1" x14ac:dyDescent="0.3">
      <c r="B2" s="149" t="s">
        <v>40</v>
      </c>
      <c r="C2" s="150"/>
      <c r="D2" s="151"/>
    </row>
    <row r="3" spans="2:4" ht="8.25" customHeight="1" thickBot="1" x14ac:dyDescent="0.3">
      <c r="B3" s="156"/>
      <c r="C3" s="157"/>
      <c r="D3" s="158"/>
    </row>
    <row r="4" spans="2:4" ht="16.5" thickTop="1" thickBot="1" x14ac:dyDescent="0.3">
      <c r="B4" s="85" t="s">
        <v>48</v>
      </c>
      <c r="C4" s="152"/>
      <c r="D4" s="153"/>
    </row>
    <row r="5" spans="2:4" ht="16.5" thickTop="1" thickBot="1" x14ac:dyDescent="0.3">
      <c r="B5" s="85" t="s">
        <v>47</v>
      </c>
      <c r="C5" s="73"/>
      <c r="D5" s="88"/>
    </row>
    <row r="6" spans="2:4" ht="16.5" thickTop="1" thickBot="1" x14ac:dyDescent="0.3">
      <c r="B6" s="85" t="s">
        <v>41</v>
      </c>
      <c r="C6" s="152"/>
      <c r="D6" s="153"/>
    </row>
    <row r="7" spans="2:4" ht="16.5" thickTop="1" thickBot="1" x14ac:dyDescent="0.3">
      <c r="B7" s="85" t="s">
        <v>42</v>
      </c>
      <c r="C7" s="74"/>
      <c r="D7" s="88"/>
    </row>
    <row r="8" spans="2:4" ht="16.5" thickTop="1" thickBot="1" x14ac:dyDescent="0.3">
      <c r="B8" s="85" t="s">
        <v>43</v>
      </c>
      <c r="C8" s="75"/>
      <c r="D8" s="88"/>
    </row>
    <row r="9" spans="2:4" ht="16.5" thickTop="1" thickBot="1" x14ac:dyDescent="0.3">
      <c r="B9" s="85" t="s">
        <v>44</v>
      </c>
      <c r="C9" s="152"/>
      <c r="D9" s="153"/>
    </row>
    <row r="10" spans="2:4" ht="16.5" thickTop="1" thickBot="1" x14ac:dyDescent="0.3">
      <c r="B10" s="85" t="s">
        <v>45</v>
      </c>
      <c r="C10" s="76" t="str">
        <f>INDEX(Ciselnik!I1:I92,Ciselnik!L1,1)</f>
        <v>00000</v>
      </c>
      <c r="D10" s="88"/>
    </row>
    <row r="11" spans="2:4" ht="25.5" customHeight="1" thickTop="1" thickBot="1" x14ac:dyDescent="0.3">
      <c r="B11" s="86" t="s">
        <v>295</v>
      </c>
      <c r="C11" s="4"/>
      <c r="D11" s="88"/>
    </row>
    <row r="12" spans="2:4" ht="16.5" thickTop="1" thickBot="1" x14ac:dyDescent="0.3">
      <c r="B12" s="85" t="s">
        <v>307</v>
      </c>
      <c r="C12" s="77"/>
      <c r="D12" s="88"/>
    </row>
    <row r="13" spans="2:4" ht="16.5" customHeight="1" thickTop="1" thickBot="1" x14ac:dyDescent="0.3">
      <c r="B13" s="85"/>
      <c r="C13" s="89"/>
      <c r="D13" s="88"/>
    </row>
    <row r="14" spans="2:4" ht="16.5" thickTop="1" thickBot="1" x14ac:dyDescent="0.3">
      <c r="B14" s="85" t="s">
        <v>49</v>
      </c>
      <c r="C14" s="154"/>
      <c r="D14" s="155"/>
    </row>
    <row r="15" spans="2:4" ht="16.5" thickTop="1" thickBot="1" x14ac:dyDescent="0.3">
      <c r="B15" s="85" t="s">
        <v>46</v>
      </c>
      <c r="C15" s="78"/>
      <c r="D15" s="88"/>
    </row>
    <row r="16" spans="2:4" ht="15.75" thickTop="1" x14ac:dyDescent="0.25">
      <c r="B16" s="87"/>
      <c r="C16" s="89"/>
      <c r="D16" s="88"/>
    </row>
    <row r="17" spans="2:6" x14ac:dyDescent="0.25">
      <c r="B17" s="87"/>
      <c r="C17" s="89"/>
      <c r="D17" s="88"/>
    </row>
    <row r="18" spans="2:6" x14ac:dyDescent="0.25">
      <c r="B18" s="90" t="s">
        <v>50</v>
      </c>
      <c r="C18" s="89"/>
      <c r="D18" s="88"/>
    </row>
    <row r="19" spans="2:6" x14ac:dyDescent="0.25">
      <c r="B19" s="90" t="s">
        <v>51</v>
      </c>
      <c r="C19" s="89"/>
      <c r="D19" s="88"/>
    </row>
    <row r="20" spans="2:6" ht="15.75" thickBot="1" x14ac:dyDescent="0.3">
      <c r="B20" s="91" t="s">
        <v>52</v>
      </c>
      <c r="C20" s="159" t="s">
        <v>55</v>
      </c>
      <c r="D20" s="160"/>
    </row>
    <row r="21" spans="2:6" s="2" customFormat="1" ht="16.5" customHeight="1" thickBot="1" x14ac:dyDescent="0.3">
      <c r="B21" s="169" t="s">
        <v>0</v>
      </c>
      <c r="C21" s="173" t="s">
        <v>54</v>
      </c>
      <c r="D21" s="174"/>
      <c r="E21" s="1"/>
      <c r="F21" s="1"/>
    </row>
    <row r="22" spans="2:6" s="2" customFormat="1" ht="16.5" customHeight="1" thickBot="1" x14ac:dyDescent="0.3">
      <c r="B22" s="170"/>
      <c r="C22" s="79">
        <v>45657</v>
      </c>
      <c r="D22" s="80">
        <v>46022</v>
      </c>
      <c r="E22" s="1"/>
      <c r="F22" s="1"/>
    </row>
    <row r="23" spans="2:6" s="2" customFormat="1" ht="15.75" thickBot="1" x14ac:dyDescent="0.3">
      <c r="B23" s="92" t="s">
        <v>1</v>
      </c>
      <c r="C23" s="93" t="s">
        <v>2</v>
      </c>
      <c r="D23" s="94" t="s">
        <v>2</v>
      </c>
      <c r="E23" s="1"/>
      <c r="F23" s="1"/>
    </row>
    <row r="24" spans="2:6" s="2" customFormat="1" x14ac:dyDescent="0.25">
      <c r="B24" s="9" t="s">
        <v>3</v>
      </c>
      <c r="C24" s="81"/>
      <c r="D24" s="82"/>
      <c r="E24" s="1"/>
      <c r="F24" s="1"/>
    </row>
    <row r="25" spans="2:6" s="2" customFormat="1" x14ac:dyDescent="0.25">
      <c r="B25" s="10" t="s">
        <v>4</v>
      </c>
      <c r="C25" s="83"/>
      <c r="D25" s="84"/>
      <c r="E25" s="1"/>
      <c r="F25" s="1"/>
    </row>
    <row r="26" spans="2:6" s="2" customFormat="1" x14ac:dyDescent="0.25">
      <c r="B26" s="10" t="s">
        <v>5</v>
      </c>
      <c r="C26" s="83"/>
      <c r="D26" s="84"/>
      <c r="E26" s="1"/>
      <c r="F26" s="1"/>
    </row>
    <row r="27" spans="2:6" s="2" customFormat="1" x14ac:dyDescent="0.25">
      <c r="B27" s="10" t="s">
        <v>6</v>
      </c>
      <c r="C27" s="83"/>
      <c r="D27" s="84"/>
      <c r="E27" s="1"/>
      <c r="F27" s="1"/>
    </row>
    <row r="28" spans="2:6" s="2" customFormat="1" x14ac:dyDescent="0.25">
      <c r="B28" s="10" t="s">
        <v>7</v>
      </c>
      <c r="C28" s="83"/>
      <c r="D28" s="84"/>
      <c r="E28" s="1"/>
      <c r="F28" s="1"/>
    </row>
    <row r="29" spans="2:6" s="2" customFormat="1" x14ac:dyDescent="0.25">
      <c r="B29" s="10" t="s">
        <v>8</v>
      </c>
      <c r="C29" s="83"/>
      <c r="D29" s="84"/>
      <c r="E29" s="1"/>
      <c r="F29" s="1"/>
    </row>
    <row r="30" spans="2:6" s="2" customFormat="1" x14ac:dyDescent="0.25">
      <c r="B30" s="10" t="s">
        <v>240</v>
      </c>
      <c r="C30" s="83"/>
      <c r="D30" s="84"/>
      <c r="E30" s="1"/>
      <c r="F30" s="1"/>
    </row>
    <row r="31" spans="2:6" s="2" customFormat="1" x14ac:dyDescent="0.25">
      <c r="B31" s="10" t="s">
        <v>241</v>
      </c>
      <c r="C31" s="83"/>
      <c r="D31" s="84"/>
      <c r="E31" s="1"/>
      <c r="F31" s="1"/>
    </row>
    <row r="32" spans="2:6" s="2" customFormat="1" x14ac:dyDescent="0.25">
      <c r="B32" s="10" t="s">
        <v>11</v>
      </c>
      <c r="C32" s="83"/>
      <c r="D32" s="84"/>
      <c r="E32" s="1"/>
      <c r="F32" s="1"/>
    </row>
    <row r="33" spans="2:6" s="2" customFormat="1" x14ac:dyDescent="0.25">
      <c r="B33" s="96" t="s">
        <v>12</v>
      </c>
      <c r="C33" s="97">
        <f>SUM(C24:C32)</f>
        <v>0</v>
      </c>
      <c r="D33" s="98">
        <f>SUM(D24:D32)</f>
        <v>0</v>
      </c>
      <c r="E33" s="1"/>
      <c r="F33" s="1"/>
    </row>
    <row r="34" spans="2:6" s="2" customFormat="1" ht="15.75" thickBot="1" x14ac:dyDescent="0.3">
      <c r="B34" s="95" t="s">
        <v>13</v>
      </c>
      <c r="C34" s="171"/>
      <c r="D34" s="172"/>
      <c r="E34" s="1"/>
      <c r="F34" s="1"/>
    </row>
    <row r="35" spans="2:6" s="2" customFormat="1" x14ac:dyDescent="0.25">
      <c r="B35" s="9" t="s">
        <v>242</v>
      </c>
      <c r="C35" s="81"/>
      <c r="D35" s="82"/>
      <c r="E35" s="1"/>
      <c r="F35" s="1"/>
    </row>
    <row r="36" spans="2:6" s="2" customFormat="1" x14ac:dyDescent="0.25">
      <c r="B36" s="10" t="s">
        <v>243</v>
      </c>
      <c r="C36" s="83"/>
      <c r="D36" s="84"/>
      <c r="E36" s="1"/>
      <c r="F36" s="1"/>
    </row>
    <row r="37" spans="2:6" s="2" customFormat="1" x14ac:dyDescent="0.25">
      <c r="B37" s="10" t="s">
        <v>337</v>
      </c>
      <c r="C37" s="83"/>
      <c r="D37" s="84"/>
      <c r="E37" s="1"/>
      <c r="F37" s="1"/>
    </row>
    <row r="38" spans="2:6" s="2" customFormat="1" x14ac:dyDescent="0.25">
      <c r="B38" s="10" t="s">
        <v>16</v>
      </c>
      <c r="C38" s="83"/>
      <c r="D38" s="84"/>
      <c r="E38" s="1"/>
      <c r="F38" s="1"/>
    </row>
    <row r="39" spans="2:6" s="2" customFormat="1" x14ac:dyDescent="0.25">
      <c r="B39" s="10" t="s">
        <v>17</v>
      </c>
      <c r="C39" s="83"/>
      <c r="D39" s="84"/>
      <c r="E39" s="1"/>
      <c r="F39" s="1"/>
    </row>
    <row r="40" spans="2:6" s="2" customFormat="1" x14ac:dyDescent="0.25">
      <c r="B40" s="8" t="s">
        <v>18</v>
      </c>
      <c r="C40" s="14">
        <f>SUM(C35:C36)+SUM(C38:C39)</f>
        <v>0</v>
      </c>
      <c r="D40" s="15">
        <f>SUM(D35:D36)+SUM(D38:D39)</f>
        <v>0</v>
      </c>
      <c r="E40" s="1"/>
      <c r="F40" s="1"/>
    </row>
    <row r="41" spans="2:6" s="2" customFormat="1" ht="15.75" thickBot="1" x14ac:dyDescent="0.3">
      <c r="B41" s="8" t="s">
        <v>64</v>
      </c>
      <c r="C41" s="14">
        <f>C33-C40</f>
        <v>0</v>
      </c>
      <c r="D41" s="15">
        <f>D33-D40</f>
        <v>0</v>
      </c>
      <c r="E41" s="1"/>
      <c r="F41" s="1"/>
    </row>
    <row r="42" spans="2:6" s="2" customFormat="1" x14ac:dyDescent="0.25">
      <c r="B42" s="163"/>
      <c r="C42" s="164"/>
      <c r="D42" s="165"/>
      <c r="E42" s="1"/>
      <c r="F42" s="1"/>
    </row>
    <row r="43" spans="2:6" s="2" customFormat="1" ht="16.5" thickBot="1" x14ac:dyDescent="0.3">
      <c r="B43" s="166" t="s">
        <v>20</v>
      </c>
      <c r="C43" s="167"/>
      <c r="D43" s="168"/>
      <c r="E43" s="1"/>
      <c r="F43" s="1"/>
    </row>
    <row r="44" spans="2:6" s="2" customFormat="1" ht="15.75" thickBot="1" x14ac:dyDescent="0.3">
      <c r="B44" s="12" t="s">
        <v>21</v>
      </c>
      <c r="C44" s="99">
        <f>C22</f>
        <v>45657</v>
      </c>
      <c r="D44" s="100">
        <f>D22</f>
        <v>46022</v>
      </c>
    </row>
    <row r="45" spans="2:6" s="2" customFormat="1" x14ac:dyDescent="0.25">
      <c r="B45" s="9" t="s">
        <v>22</v>
      </c>
      <c r="C45" s="81"/>
      <c r="D45" s="103"/>
    </row>
    <row r="46" spans="2:6" s="2" customFormat="1" x14ac:dyDescent="0.25">
      <c r="B46" s="10" t="s">
        <v>23</v>
      </c>
      <c r="C46" s="83"/>
      <c r="D46" s="104"/>
    </row>
    <row r="47" spans="2:6" s="2" customFormat="1" x14ac:dyDescent="0.25">
      <c r="B47" s="10" t="s">
        <v>24</v>
      </c>
      <c r="C47" s="83"/>
      <c r="D47" s="104"/>
    </row>
    <row r="48" spans="2:6" s="2" customFormat="1" x14ac:dyDescent="0.25">
      <c r="B48" s="19" t="s">
        <v>244</v>
      </c>
      <c r="C48" s="83"/>
      <c r="D48" s="104"/>
    </row>
    <row r="49" spans="2:4" s="2" customFormat="1" x14ac:dyDescent="0.25">
      <c r="B49" s="10" t="s">
        <v>26</v>
      </c>
      <c r="C49" s="83"/>
      <c r="D49" s="104"/>
    </row>
    <row r="50" spans="2:4" s="2" customFormat="1" ht="15.75" thickBot="1" x14ac:dyDescent="0.3">
      <c r="B50" s="13" t="s">
        <v>27</v>
      </c>
      <c r="C50" s="49">
        <f>+C45+C46+C47+C49</f>
        <v>0</v>
      </c>
      <c r="D50" s="18">
        <f>+D45+D46+D47+D49</f>
        <v>0</v>
      </c>
    </row>
    <row r="51" spans="2:4" s="2" customFormat="1" ht="15.75" thickBot="1" x14ac:dyDescent="0.3">
      <c r="B51" s="12" t="s">
        <v>28</v>
      </c>
      <c r="C51" s="101">
        <f>C22</f>
        <v>45657</v>
      </c>
      <c r="D51" s="102">
        <f>D22</f>
        <v>46022</v>
      </c>
    </row>
    <row r="52" spans="2:4" s="2" customFormat="1" x14ac:dyDescent="0.25">
      <c r="B52" s="9" t="s">
        <v>29</v>
      </c>
      <c r="C52" s="81"/>
      <c r="D52" s="103"/>
    </row>
    <row r="53" spans="2:4" s="2" customFormat="1" x14ac:dyDescent="0.25">
      <c r="B53" s="10" t="s">
        <v>30</v>
      </c>
      <c r="C53" s="83"/>
      <c r="D53" s="104"/>
    </row>
    <row r="54" spans="2:4" s="2" customFormat="1" x14ac:dyDescent="0.25">
      <c r="B54" s="10" t="s">
        <v>31</v>
      </c>
      <c r="C54" s="83"/>
      <c r="D54" s="104"/>
    </row>
    <row r="55" spans="2:4" s="2" customFormat="1" x14ac:dyDescent="0.25">
      <c r="B55" s="10" t="s">
        <v>32</v>
      </c>
      <c r="C55" s="83"/>
      <c r="D55" s="104"/>
    </row>
    <row r="56" spans="2:4" s="2" customFormat="1" x14ac:dyDescent="0.25">
      <c r="B56" s="10" t="s">
        <v>33</v>
      </c>
      <c r="C56" s="83"/>
      <c r="D56" s="104"/>
    </row>
    <row r="57" spans="2:4" s="2" customFormat="1" ht="26.25" x14ac:dyDescent="0.25">
      <c r="B57" s="126" t="s">
        <v>344</v>
      </c>
      <c r="C57" s="83"/>
      <c r="D57" s="104"/>
    </row>
    <row r="58" spans="2:4" s="2" customFormat="1" x14ac:dyDescent="0.25">
      <c r="B58" s="10" t="s">
        <v>34</v>
      </c>
      <c r="C58" s="83"/>
      <c r="D58" s="104"/>
    </row>
    <row r="59" spans="2:4" s="2" customFormat="1" x14ac:dyDescent="0.25">
      <c r="B59" s="19" t="s">
        <v>245</v>
      </c>
      <c r="C59" s="83"/>
      <c r="D59" s="104"/>
    </row>
    <row r="60" spans="2:4" s="2" customFormat="1" x14ac:dyDescent="0.25">
      <c r="B60" s="19" t="s">
        <v>246</v>
      </c>
      <c r="C60" s="83"/>
      <c r="D60" s="104"/>
    </row>
    <row r="61" spans="2:4" s="2" customFormat="1" x14ac:dyDescent="0.25">
      <c r="B61" s="19" t="s">
        <v>247</v>
      </c>
      <c r="C61" s="83"/>
      <c r="D61" s="104"/>
    </row>
    <row r="62" spans="2:4" s="2" customFormat="1" x14ac:dyDescent="0.25">
      <c r="B62" s="13" t="s">
        <v>38</v>
      </c>
      <c r="C62" s="48">
        <f>+SUM(C52:C58)</f>
        <v>0</v>
      </c>
      <c r="D62" s="16">
        <f>+SUM(D52:D58)</f>
        <v>0</v>
      </c>
    </row>
    <row r="63" spans="2:4" s="2" customFormat="1" ht="15.75" thickBot="1" x14ac:dyDescent="0.3">
      <c r="B63" s="17" t="s">
        <v>39</v>
      </c>
      <c r="C63" s="49">
        <f>+C50-C62</f>
        <v>0</v>
      </c>
      <c r="D63" s="18">
        <f>+D50-D62</f>
        <v>0</v>
      </c>
    </row>
    <row r="64" spans="2:4" x14ac:dyDescent="0.25">
      <c r="B64" s="175"/>
      <c r="C64" s="176"/>
      <c r="D64" s="177"/>
    </row>
    <row r="65" spans="2:4" ht="16.5" thickBot="1" x14ac:dyDescent="0.3">
      <c r="B65" s="178" t="s">
        <v>63</v>
      </c>
      <c r="C65" s="179"/>
      <c r="D65" s="180"/>
    </row>
    <row r="66" spans="2:4" ht="15" customHeight="1" x14ac:dyDescent="0.25">
      <c r="B66" s="161" t="s">
        <v>56</v>
      </c>
      <c r="C66" s="162"/>
      <c r="D66" s="105"/>
    </row>
    <row r="67" spans="2:4" ht="15" customHeight="1" x14ac:dyDescent="0.25">
      <c r="B67" s="161" t="s">
        <v>65</v>
      </c>
      <c r="C67" s="162"/>
      <c r="D67" s="104"/>
    </row>
    <row r="68" spans="2:4" ht="15" customHeight="1" x14ac:dyDescent="0.25">
      <c r="B68" s="161" t="s">
        <v>66</v>
      </c>
      <c r="C68" s="162"/>
      <c r="D68" s="104"/>
    </row>
    <row r="69" spans="2:4" ht="15" customHeight="1" x14ac:dyDescent="0.25">
      <c r="B69" s="161" t="s">
        <v>67</v>
      </c>
      <c r="C69" s="162"/>
      <c r="D69" s="104"/>
    </row>
    <row r="70" spans="2:4" ht="15" customHeight="1" x14ac:dyDescent="0.25">
      <c r="B70" s="161" t="s">
        <v>336</v>
      </c>
      <c r="C70" s="162"/>
      <c r="D70" s="104"/>
    </row>
    <row r="71" spans="2:4" ht="15" customHeight="1" x14ac:dyDescent="0.25">
      <c r="B71" s="161" t="s">
        <v>338</v>
      </c>
      <c r="C71" s="162"/>
      <c r="D71" s="104"/>
    </row>
    <row r="72" spans="2:4" ht="15" customHeight="1" thickBot="1" x14ac:dyDescent="0.3">
      <c r="B72" s="161" t="s">
        <v>68</v>
      </c>
      <c r="C72" s="162"/>
      <c r="D72" s="106"/>
    </row>
    <row r="73" spans="2:4" ht="7.5" customHeight="1" thickBot="1" x14ac:dyDescent="0.3">
      <c r="B73" s="184"/>
      <c r="C73" s="184"/>
    </row>
    <row r="74" spans="2:4" x14ac:dyDescent="0.25">
      <c r="B74" s="191" t="s">
        <v>69</v>
      </c>
      <c r="C74" s="192"/>
      <c r="D74" s="103"/>
    </row>
    <row r="75" spans="2:4" x14ac:dyDescent="0.25">
      <c r="B75" s="193" t="s">
        <v>251</v>
      </c>
      <c r="C75" s="194"/>
      <c r="D75" s="107"/>
    </row>
    <row r="76" spans="2:4" x14ac:dyDescent="0.25">
      <c r="B76" s="193" t="s">
        <v>250</v>
      </c>
      <c r="C76" s="194"/>
      <c r="D76" s="104"/>
    </row>
    <row r="77" spans="2:4" x14ac:dyDescent="0.25">
      <c r="B77" s="189" t="s">
        <v>252</v>
      </c>
      <c r="C77" s="190"/>
      <c r="D77" s="108"/>
    </row>
    <row r="78" spans="2:4" x14ac:dyDescent="0.25">
      <c r="B78" s="189" t="s">
        <v>301</v>
      </c>
      <c r="C78" s="195"/>
      <c r="D78" s="109">
        <f>INDEX(Ciselnik!A1:A5,Ciselnik!D1,1)</f>
        <v>0</v>
      </c>
    </row>
    <row r="79" spans="2:4" ht="28.5" customHeight="1" x14ac:dyDescent="0.25">
      <c r="B79" s="187" t="s">
        <v>300</v>
      </c>
      <c r="C79" s="188"/>
      <c r="D79" s="67"/>
    </row>
    <row r="80" spans="2:4" x14ac:dyDescent="0.25">
      <c r="B80" s="189" t="s">
        <v>254</v>
      </c>
      <c r="C80" s="190"/>
      <c r="D80" s="109">
        <f>INDEX(Ciselnik!A9:A14,Ciselnik!D9,1)</f>
        <v>0</v>
      </c>
    </row>
    <row r="81" spans="2:4" ht="28.5" customHeight="1" x14ac:dyDescent="0.25">
      <c r="B81" s="187" t="s">
        <v>302</v>
      </c>
      <c r="C81" s="188"/>
      <c r="D81" s="52"/>
    </row>
    <row r="82" spans="2:4" ht="15.75" thickBot="1" x14ac:dyDescent="0.3">
      <c r="B82" s="185" t="s">
        <v>255</v>
      </c>
      <c r="C82" s="186"/>
      <c r="D82" s="106"/>
    </row>
    <row r="85" spans="2:4" hidden="1" x14ac:dyDescent="0.25"/>
    <row r="86" spans="2:4" ht="15.75" hidden="1" thickBot="1" x14ac:dyDescent="0.3">
      <c r="B86">
        <v>1</v>
      </c>
      <c r="C86" s="120">
        <f>C22</f>
        <v>45657</v>
      </c>
      <c r="D86" s="110">
        <f>D22</f>
        <v>46022</v>
      </c>
    </row>
    <row r="87" spans="2:4" hidden="1" x14ac:dyDescent="0.25">
      <c r="B87" s="118" t="s">
        <v>330</v>
      </c>
      <c r="C87" s="122" t="e">
        <f>(C26+C29+C30+C27)/(C35+C36/C37)</f>
        <v>#DIV/0!</v>
      </c>
      <c r="D87" s="121" t="e">
        <f>(D26+D29+D30+D27)/(D35+D36/C37)</f>
        <v>#DIV/0!</v>
      </c>
    </row>
    <row r="88" spans="2:4" hidden="1" x14ac:dyDescent="0.25">
      <c r="B88" s="181" t="s">
        <v>339</v>
      </c>
      <c r="C88" s="182"/>
      <c r="D88" s="119" t="e">
        <f>C87*0.4+D87*0.6</f>
        <v>#DIV/0!</v>
      </c>
    </row>
    <row r="89" spans="2:4" hidden="1" x14ac:dyDescent="0.25">
      <c r="B89" s="117" t="s">
        <v>340</v>
      </c>
      <c r="C89" s="111" t="e">
        <f>C41/C33</f>
        <v>#DIV/0!</v>
      </c>
      <c r="D89" s="111" t="e">
        <f>D41/D33</f>
        <v>#DIV/0!</v>
      </c>
    </row>
    <row r="90" spans="2:4" hidden="1" x14ac:dyDescent="0.25">
      <c r="B90" s="181" t="s">
        <v>341</v>
      </c>
      <c r="C90" s="183"/>
      <c r="D90" s="123" t="e">
        <f>C89*0.4+D89*0.6</f>
        <v>#DIV/0!</v>
      </c>
    </row>
    <row r="91" spans="2:4" hidden="1" x14ac:dyDescent="0.25">
      <c r="B91" s="72"/>
      <c r="C91" s="140" t="str">
        <f>C21</f>
        <v>v tis. Kč</v>
      </c>
      <c r="D91" s="141"/>
    </row>
    <row r="92" spans="2:4" hidden="1" x14ac:dyDescent="0.25">
      <c r="B92" s="72" t="s">
        <v>331</v>
      </c>
      <c r="C92" s="124">
        <f>(C26+C29+C30+C27)/B86-(C35)</f>
        <v>0</v>
      </c>
      <c r="D92" s="125">
        <f>(D26+D29+D30+D27)/B86-(D35)</f>
        <v>0</v>
      </c>
    </row>
    <row r="93" spans="2:4" hidden="1" x14ac:dyDescent="0.25">
      <c r="B93" s="72" t="s">
        <v>332</v>
      </c>
      <c r="C93" s="112" t="e">
        <f>(C26+C29+C30+C27)/B86-(C35+C36/C37)</f>
        <v>#DIV/0!</v>
      </c>
      <c r="D93" s="113" t="e">
        <f>(D26+D29+D30+D27)/B86-(D35+D36/D37)</f>
        <v>#DIV/0!</v>
      </c>
    </row>
    <row r="94" spans="2:4" hidden="1" x14ac:dyDescent="0.25">
      <c r="B94" s="142" t="s">
        <v>342</v>
      </c>
      <c r="C94" s="143"/>
      <c r="D94" s="114">
        <f>(C92*0.4+D92*0.6)</f>
        <v>0</v>
      </c>
    </row>
    <row r="95" spans="2:4" ht="15.75" hidden="1" thickBot="1" x14ac:dyDescent="0.3">
      <c r="B95" s="138" t="s">
        <v>343</v>
      </c>
      <c r="C95" s="139"/>
      <c r="D95" s="115" t="e">
        <f>(C93*0.4+D93*0.6)</f>
        <v>#DIV/0!</v>
      </c>
    </row>
    <row r="96" spans="2:4" hidden="1" x14ac:dyDescent="0.25">
      <c r="B96" s="144"/>
      <c r="C96" s="145"/>
      <c r="D96" s="146"/>
    </row>
    <row r="97" spans="2:4" hidden="1" x14ac:dyDescent="0.25">
      <c r="B97" s="142" t="s">
        <v>333</v>
      </c>
      <c r="C97" s="143"/>
      <c r="D97" s="116">
        <f>IF(D63&lt;0,D63,(D63-(0.2*D63)))</f>
        <v>0</v>
      </c>
    </row>
    <row r="98" spans="2:4" hidden="1" x14ac:dyDescent="0.25">
      <c r="B98" s="147" t="s">
        <v>334</v>
      </c>
      <c r="C98" s="148"/>
      <c r="D98" s="114">
        <f>D97-(D30-C30)-(D29-C29)+(D35-C35)</f>
        <v>0</v>
      </c>
    </row>
    <row r="99" spans="2:4" ht="15.75" hidden="1" thickBot="1" x14ac:dyDescent="0.3">
      <c r="B99" s="138" t="s">
        <v>335</v>
      </c>
      <c r="C99" s="139"/>
      <c r="D99" s="115" t="e">
        <f>D98-(D36/D37)</f>
        <v>#DIV/0!</v>
      </c>
    </row>
    <row r="100" spans="2:4" hidden="1" x14ac:dyDescent="0.25"/>
  </sheetData>
  <sheetProtection password="C3E2" sheet="1"/>
  <mergeCells count="40">
    <mergeCell ref="B88:C88"/>
    <mergeCell ref="B90:C90"/>
    <mergeCell ref="B72:C72"/>
    <mergeCell ref="B73:C73"/>
    <mergeCell ref="B66:C66"/>
    <mergeCell ref="B82:C82"/>
    <mergeCell ref="B79:C79"/>
    <mergeCell ref="B81:C81"/>
    <mergeCell ref="B80:C80"/>
    <mergeCell ref="B71:C71"/>
    <mergeCell ref="B74:C74"/>
    <mergeCell ref="B75:C75"/>
    <mergeCell ref="B76:C76"/>
    <mergeCell ref="B77:C77"/>
    <mergeCell ref="B78:C78"/>
    <mergeCell ref="C20:D20"/>
    <mergeCell ref="B67:C67"/>
    <mergeCell ref="B68:C68"/>
    <mergeCell ref="B69:C69"/>
    <mergeCell ref="B70:C70"/>
    <mergeCell ref="B42:D42"/>
    <mergeCell ref="B43:D43"/>
    <mergeCell ref="B21:B22"/>
    <mergeCell ref="C34:D34"/>
    <mergeCell ref="C21:D21"/>
    <mergeCell ref="B64:D64"/>
    <mergeCell ref="B65:D65"/>
    <mergeCell ref="B2:D2"/>
    <mergeCell ref="C4:D4"/>
    <mergeCell ref="C6:D6"/>
    <mergeCell ref="C9:D9"/>
    <mergeCell ref="C14:D14"/>
    <mergeCell ref="B3:D3"/>
    <mergeCell ref="B99:C99"/>
    <mergeCell ref="C91:D91"/>
    <mergeCell ref="B94:C94"/>
    <mergeCell ref="B95:C95"/>
    <mergeCell ref="B96:D96"/>
    <mergeCell ref="B97:C97"/>
    <mergeCell ref="B98:C98"/>
  </mergeCells>
  <pageMargins left="0.70866141732283472" right="0.70866141732283472" top="0.78740157480314965" bottom="0.78740157480314965" header="0.31496062992125984" footer="0.31496062992125984"/>
  <pageSetup paperSize="9" scale="72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3771900</xdr:colOff>
                    <xdr:row>10</xdr:row>
                    <xdr:rowOff>9525</xdr:rowOff>
                  </from>
                  <to>
                    <xdr:col>3</xdr:col>
                    <xdr:colOff>1247775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</xdr:col>
                    <xdr:colOff>28575</xdr:colOff>
                    <xdr:row>78</xdr:row>
                    <xdr:rowOff>66675</xdr:rowOff>
                  </from>
                  <to>
                    <xdr:col>3</xdr:col>
                    <xdr:colOff>1362075</xdr:colOff>
                    <xdr:row>78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3</xdr:col>
                    <xdr:colOff>28575</xdr:colOff>
                    <xdr:row>80</xdr:row>
                    <xdr:rowOff>47625</xdr:rowOff>
                  </from>
                  <to>
                    <xdr:col>3</xdr:col>
                    <xdr:colOff>1362075</xdr:colOff>
                    <xdr:row>80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0A60-192C-4246-A568-455B068650F7}">
  <dimension ref="A1:G77"/>
  <sheetViews>
    <sheetView zoomScaleNormal="100" workbookViewId="0">
      <selection activeCell="C52" sqref="C52"/>
    </sheetView>
  </sheetViews>
  <sheetFormatPr defaultRowHeight="15" x14ac:dyDescent="0.25"/>
  <cols>
    <col min="1" max="1" width="3" customWidth="1"/>
    <col min="2" max="2" width="57" customWidth="1"/>
    <col min="3" max="3" width="21.42578125" customWidth="1"/>
    <col min="4" max="4" width="20.5703125" customWidth="1"/>
    <col min="6" max="6" width="13.140625" customWidth="1"/>
    <col min="7" max="7" width="12.5703125" customWidth="1"/>
  </cols>
  <sheetData>
    <row r="1" spans="2:6" ht="9" customHeight="1" thickBot="1" x14ac:dyDescent="0.3"/>
    <row r="2" spans="2:6" ht="18.75" thickBot="1" x14ac:dyDescent="0.3">
      <c r="B2" s="196" t="s">
        <v>40</v>
      </c>
      <c r="C2" s="197"/>
      <c r="D2" s="198"/>
    </row>
    <row r="3" spans="2:6" ht="8.25" customHeight="1" thickBot="1" x14ac:dyDescent="0.3">
      <c r="B3" s="199"/>
      <c r="C3" s="200"/>
      <c r="D3" s="201"/>
    </row>
    <row r="4" spans="2:6" ht="16.5" thickTop="1" thickBot="1" x14ac:dyDescent="0.3">
      <c r="B4" s="11" t="s">
        <v>48</v>
      </c>
      <c r="C4" s="202">
        <f>'Vstupní formulář'!C4:D4</f>
        <v>0</v>
      </c>
      <c r="D4" s="203"/>
    </row>
    <row r="5" spans="2:6" ht="16.5" thickTop="1" thickBot="1" x14ac:dyDescent="0.3">
      <c r="B5" s="11" t="s">
        <v>47</v>
      </c>
      <c r="C5" s="24">
        <f>'Vstupní formulář'!C5</f>
        <v>0</v>
      </c>
      <c r="D5" s="3"/>
    </row>
    <row r="6" spans="2:6" ht="16.5" thickTop="1" thickBot="1" x14ac:dyDescent="0.3">
      <c r="B6" s="11" t="s">
        <v>41</v>
      </c>
      <c r="C6" s="202">
        <f>'Vstupní formulář'!C6:D6</f>
        <v>0</v>
      </c>
      <c r="D6" s="203"/>
    </row>
    <row r="7" spans="2:6" ht="16.5" thickTop="1" thickBot="1" x14ac:dyDescent="0.3">
      <c r="B7" s="11" t="s">
        <v>42</v>
      </c>
      <c r="C7" s="24">
        <f>'Vstupní formulář'!C7</f>
        <v>0</v>
      </c>
      <c r="D7" s="3"/>
    </row>
    <row r="8" spans="2:6" ht="16.5" thickTop="1" thickBot="1" x14ac:dyDescent="0.3">
      <c r="B8" s="11" t="s">
        <v>43</v>
      </c>
      <c r="C8" s="24">
        <f>'Vstupní formulář'!C8</f>
        <v>0</v>
      </c>
      <c r="D8" s="3"/>
    </row>
    <row r="9" spans="2:6" ht="16.5" thickTop="1" thickBot="1" x14ac:dyDescent="0.3">
      <c r="B9" s="11" t="s">
        <v>44</v>
      </c>
      <c r="C9" s="202">
        <f>'Vstupní formulář'!C9:D9</f>
        <v>0</v>
      </c>
      <c r="D9" s="203"/>
    </row>
    <row r="10" spans="2:6" ht="16.5" thickTop="1" thickBot="1" x14ac:dyDescent="0.3">
      <c r="B10" s="11" t="s">
        <v>45</v>
      </c>
      <c r="C10" s="24" t="str">
        <f>'Vstupní formulář'!C10</f>
        <v>00000</v>
      </c>
      <c r="D10" s="3"/>
    </row>
    <row r="11" spans="2:6" ht="16.5" thickTop="1" thickBot="1" x14ac:dyDescent="0.3">
      <c r="B11" s="11" t="s">
        <v>53</v>
      </c>
      <c r="C11" s="24">
        <f>'Vstupní formulář'!C12</f>
        <v>0</v>
      </c>
      <c r="D11" s="3"/>
    </row>
    <row r="12" spans="2:6" ht="16.5" thickTop="1" thickBot="1" x14ac:dyDescent="0.3">
      <c r="B12" s="11" t="s">
        <v>49</v>
      </c>
      <c r="C12" s="202">
        <f>'Vstupní formulář'!C14:D14</f>
        <v>0</v>
      </c>
      <c r="D12" s="203"/>
    </row>
    <row r="13" spans="2:6" ht="16.5" thickTop="1" thickBot="1" x14ac:dyDescent="0.3">
      <c r="B13" s="11" t="s">
        <v>46</v>
      </c>
      <c r="C13" s="24">
        <f>'Vstupní formulář'!C15</f>
        <v>0</v>
      </c>
      <c r="D13" s="3"/>
    </row>
    <row r="14" spans="2:6" ht="16.5" thickTop="1" thickBot="1" x14ac:dyDescent="0.3">
      <c r="B14" s="11"/>
      <c r="C14" s="43">
        <v>1</v>
      </c>
      <c r="D14" s="44">
        <v>2</v>
      </c>
      <c r="E14" s="60" t="s">
        <v>256</v>
      </c>
    </row>
    <row r="15" spans="2:6" s="2" customFormat="1" ht="16.5" customHeight="1" thickBot="1" x14ac:dyDescent="0.3">
      <c r="B15" s="25"/>
      <c r="C15" s="45">
        <f>'Vstupní formulář'!C22</f>
        <v>45657</v>
      </c>
      <c r="D15" s="50">
        <f>'Vstupní formulář'!D22</f>
        <v>46022</v>
      </c>
      <c r="E15" s="64" t="s">
        <v>257</v>
      </c>
      <c r="F15" s="1"/>
    </row>
    <row r="16" spans="2:6" s="2" customFormat="1" x14ac:dyDescent="0.25">
      <c r="B16" s="9" t="s">
        <v>3</v>
      </c>
      <c r="C16" s="20">
        <f>'Vstupní formulář'!C24</f>
        <v>0</v>
      </c>
      <c r="D16" s="22">
        <f>'Vstupní formulář'!D24</f>
        <v>0</v>
      </c>
      <c r="E16" s="1"/>
      <c r="F16" s="1"/>
    </row>
    <row r="17" spans="2:7" s="2" customFormat="1" x14ac:dyDescent="0.25">
      <c r="B17" s="10" t="s">
        <v>4</v>
      </c>
      <c r="C17" s="21">
        <f>'Vstupní formulář'!C25</f>
        <v>0</v>
      </c>
      <c r="D17" s="23">
        <f>'Vstupní formulář'!D25</f>
        <v>0</v>
      </c>
      <c r="E17" s="1"/>
      <c r="F17" s="1"/>
    </row>
    <row r="18" spans="2:7" s="2" customFormat="1" x14ac:dyDescent="0.25">
      <c r="B18" s="10" t="s">
        <v>5</v>
      </c>
      <c r="C18" s="51">
        <f>'Vstupní formulář'!C26</f>
        <v>0</v>
      </c>
      <c r="D18" s="52">
        <f>'Vstupní formulář'!D26</f>
        <v>0</v>
      </c>
      <c r="E18" s="61" t="s">
        <v>259</v>
      </c>
      <c r="F18" s="1"/>
    </row>
    <row r="19" spans="2:7" s="2" customFormat="1" x14ac:dyDescent="0.25">
      <c r="B19" s="10" t="s">
        <v>6</v>
      </c>
      <c r="C19" s="51">
        <f>'Vstupní formulář'!C27</f>
        <v>0</v>
      </c>
      <c r="D19" s="52">
        <f>'Vstupní formulář'!D27</f>
        <v>0</v>
      </c>
      <c r="E19" s="61" t="s">
        <v>260</v>
      </c>
      <c r="F19" s="1"/>
    </row>
    <row r="20" spans="2:7" s="2" customFormat="1" x14ac:dyDescent="0.25">
      <c r="B20" s="10" t="s">
        <v>7</v>
      </c>
      <c r="C20" s="21">
        <f>'Vstupní formulář'!C28</f>
        <v>0</v>
      </c>
      <c r="D20" s="23">
        <f>'Vstupní formulář'!D28</f>
        <v>0</v>
      </c>
      <c r="E20" s="1"/>
      <c r="F20" s="1"/>
    </row>
    <row r="21" spans="2:7" s="2" customFormat="1" x14ac:dyDescent="0.25">
      <c r="B21" s="10" t="s">
        <v>8</v>
      </c>
      <c r="C21" s="51">
        <f>'Vstupní formulář'!C29</f>
        <v>0</v>
      </c>
      <c r="D21" s="52">
        <f>'Vstupní formulář'!D29</f>
        <v>0</v>
      </c>
      <c r="E21" s="61" t="s">
        <v>261</v>
      </c>
      <c r="F21" s="1"/>
      <c r="G21" s="1"/>
    </row>
    <row r="22" spans="2:7" s="2" customFormat="1" x14ac:dyDescent="0.25">
      <c r="B22" s="10" t="s">
        <v>9</v>
      </c>
      <c r="C22" s="51">
        <f>'Vstupní formulář'!C30</f>
        <v>0</v>
      </c>
      <c r="D22" s="52">
        <f>'Vstupní formulář'!D30</f>
        <v>0</v>
      </c>
      <c r="E22" s="61" t="s">
        <v>262</v>
      </c>
      <c r="F22" s="1"/>
      <c r="G22" s="1"/>
    </row>
    <row r="23" spans="2:7" s="2" customFormat="1" x14ac:dyDescent="0.25">
      <c r="B23" s="10" t="s">
        <v>10</v>
      </c>
      <c r="C23" s="21">
        <f>'Vstupní formulář'!C31</f>
        <v>0</v>
      </c>
      <c r="D23" s="23">
        <f>'Vstupní formulář'!D31</f>
        <v>0</v>
      </c>
      <c r="E23" s="1"/>
      <c r="F23" s="1"/>
    </row>
    <row r="24" spans="2:7" s="2" customFormat="1" x14ac:dyDescent="0.25">
      <c r="B24" s="10" t="s">
        <v>11</v>
      </c>
      <c r="C24" s="21">
        <f>'Vstupní formulář'!C32</f>
        <v>0</v>
      </c>
      <c r="D24" s="23">
        <f>'Vstupní formulář'!D32</f>
        <v>0</v>
      </c>
      <c r="E24" s="1"/>
      <c r="F24" s="1"/>
    </row>
    <row r="25" spans="2:7" s="2" customFormat="1" x14ac:dyDescent="0.25">
      <c r="B25" s="8" t="s">
        <v>12</v>
      </c>
      <c r="C25" s="55">
        <f>SUM(C16:C24)</f>
        <v>0</v>
      </c>
      <c r="D25" s="56">
        <f>SUM(D16:D24)</f>
        <v>0</v>
      </c>
      <c r="E25" s="61" t="s">
        <v>263</v>
      </c>
      <c r="F25" s="1"/>
      <c r="G25" s="1"/>
    </row>
    <row r="26" spans="2:7" s="2" customFormat="1" ht="15.75" thickBot="1" x14ac:dyDescent="0.3">
      <c r="B26" s="5" t="s">
        <v>13</v>
      </c>
      <c r="C26" s="6"/>
      <c r="D26" s="7"/>
      <c r="E26" s="1"/>
      <c r="F26" s="1"/>
    </row>
    <row r="27" spans="2:7" s="2" customFormat="1" x14ac:dyDescent="0.25">
      <c r="B27" s="9" t="s">
        <v>14</v>
      </c>
      <c r="C27" s="53">
        <f>'Vstupní formulář'!C35</f>
        <v>0</v>
      </c>
      <c r="D27" s="54">
        <f>'Vstupní formulář'!D35</f>
        <v>0</v>
      </c>
      <c r="E27" s="61" t="s">
        <v>264</v>
      </c>
      <c r="F27" s="1"/>
      <c r="G27" s="1"/>
    </row>
    <row r="28" spans="2:7" s="2" customFormat="1" x14ac:dyDescent="0.25">
      <c r="B28" s="10" t="s">
        <v>15</v>
      </c>
      <c r="C28" s="51">
        <f>'Vstupní formulář'!C36</f>
        <v>0</v>
      </c>
      <c r="D28" s="52">
        <f>'Vstupní formulář'!D36</f>
        <v>0</v>
      </c>
      <c r="E28" s="61" t="s">
        <v>265</v>
      </c>
      <c r="F28" s="1"/>
    </row>
    <row r="29" spans="2:7" s="2" customFormat="1" x14ac:dyDescent="0.25">
      <c r="B29" s="10" t="s">
        <v>16</v>
      </c>
      <c r="C29" s="21">
        <f>'Vstupní formulář'!C38</f>
        <v>0</v>
      </c>
      <c r="D29" s="23">
        <f>'Vstupní formulář'!D38</f>
        <v>0</v>
      </c>
      <c r="E29" s="1"/>
      <c r="F29" s="1"/>
    </row>
    <row r="30" spans="2:7" s="2" customFormat="1" x14ac:dyDescent="0.25">
      <c r="B30" s="10" t="s">
        <v>17</v>
      </c>
      <c r="C30" s="21">
        <f>'Vstupní formulář'!C39</f>
        <v>0</v>
      </c>
      <c r="D30" s="23">
        <f>'Vstupní formulář'!D39</f>
        <v>0</v>
      </c>
      <c r="E30" s="1"/>
      <c r="F30" s="1"/>
    </row>
    <row r="31" spans="2:7" s="2" customFormat="1" x14ac:dyDescent="0.25">
      <c r="B31" s="8" t="s">
        <v>18</v>
      </c>
      <c r="C31" s="14">
        <f>SUM(C27:C30)</f>
        <v>0</v>
      </c>
      <c r="D31" s="15">
        <f>SUM(D27:D30)</f>
        <v>0</v>
      </c>
      <c r="E31" s="1"/>
      <c r="F31" s="1"/>
    </row>
    <row r="32" spans="2:7" s="2" customFormat="1" ht="15.75" thickBot="1" x14ac:dyDescent="0.3">
      <c r="B32" s="8" t="s">
        <v>19</v>
      </c>
      <c r="C32" s="55">
        <f>C25-C31</f>
        <v>0</v>
      </c>
      <c r="D32" s="56">
        <f>D25-D31</f>
        <v>0</v>
      </c>
      <c r="E32" s="61" t="s">
        <v>266</v>
      </c>
      <c r="F32" s="1"/>
      <c r="G32" s="1"/>
    </row>
    <row r="33" spans="2:7" s="2" customFormat="1" x14ac:dyDescent="0.25">
      <c r="B33" s="175"/>
      <c r="C33" s="204"/>
      <c r="D33" s="205"/>
      <c r="E33" s="1"/>
      <c r="F33" s="1"/>
    </row>
    <row r="34" spans="2:7" s="2" customFormat="1" ht="16.5" thickBot="1" x14ac:dyDescent="0.3">
      <c r="B34" s="178" t="s">
        <v>20</v>
      </c>
      <c r="C34" s="206"/>
      <c r="D34" s="207"/>
      <c r="E34" s="1"/>
      <c r="F34" s="1"/>
    </row>
    <row r="35" spans="2:7" s="2" customFormat="1" ht="15.75" thickBot="1" x14ac:dyDescent="0.3">
      <c r="B35" s="12" t="s">
        <v>21</v>
      </c>
      <c r="C35" s="46">
        <f>'Vstupní formulář'!C44</f>
        <v>45657</v>
      </c>
      <c r="D35" s="46">
        <f>'Vstupní formulář'!D44</f>
        <v>46022</v>
      </c>
    </row>
    <row r="36" spans="2:7" s="2" customFormat="1" x14ac:dyDescent="0.25">
      <c r="B36" s="9" t="s">
        <v>22</v>
      </c>
      <c r="C36" s="22">
        <f>'Vstupní formulář'!C45</f>
        <v>0</v>
      </c>
      <c r="D36" s="22">
        <f>'Vstupní formulář'!D45</f>
        <v>0</v>
      </c>
    </row>
    <row r="37" spans="2:7" s="2" customFormat="1" x14ac:dyDescent="0.25">
      <c r="B37" s="10" t="s">
        <v>23</v>
      </c>
      <c r="C37" s="23">
        <f>'Vstupní formulář'!C46</f>
        <v>0</v>
      </c>
      <c r="D37" s="23">
        <f>'Vstupní formulář'!D46</f>
        <v>0</v>
      </c>
    </row>
    <row r="38" spans="2:7" s="2" customFormat="1" x14ac:dyDescent="0.25">
      <c r="B38" s="10" t="s">
        <v>24</v>
      </c>
      <c r="C38" s="23">
        <f>'Vstupní formulář'!C47</f>
        <v>0</v>
      </c>
      <c r="D38" s="23">
        <f>'Vstupní formulář'!D47</f>
        <v>0</v>
      </c>
    </row>
    <row r="39" spans="2:7" s="2" customFormat="1" x14ac:dyDescent="0.25">
      <c r="B39" s="19" t="s">
        <v>25</v>
      </c>
      <c r="C39" s="23">
        <f>'Vstupní formulář'!C48</f>
        <v>0</v>
      </c>
      <c r="D39" s="23">
        <f>'Vstupní formulář'!D48</f>
        <v>0</v>
      </c>
    </row>
    <row r="40" spans="2:7" s="2" customFormat="1" x14ac:dyDescent="0.25">
      <c r="B40" s="10" t="s">
        <v>26</v>
      </c>
      <c r="C40" s="23">
        <f>'Vstupní formulář'!C49</f>
        <v>0</v>
      </c>
      <c r="D40" s="23">
        <f>'Vstupní formulář'!D49</f>
        <v>0</v>
      </c>
    </row>
    <row r="41" spans="2:7" s="2" customFormat="1" ht="15.75" thickBot="1" x14ac:dyDescent="0.3">
      <c r="B41" s="13" t="s">
        <v>27</v>
      </c>
      <c r="C41" s="57">
        <f>+C36+C37+C38+C40</f>
        <v>0</v>
      </c>
      <c r="D41" s="57">
        <f>+D36+D37+D38+D40</f>
        <v>0</v>
      </c>
      <c r="E41" s="62" t="s">
        <v>267</v>
      </c>
      <c r="F41" s="1"/>
      <c r="G41" s="1"/>
    </row>
    <row r="42" spans="2:7" s="2" customFormat="1" ht="15.75" thickBot="1" x14ac:dyDescent="0.3">
      <c r="B42" s="12" t="s">
        <v>28</v>
      </c>
      <c r="C42" s="46">
        <f>'Vstupní formulář'!C51</f>
        <v>45657</v>
      </c>
      <c r="D42" s="46">
        <f>'Vstupní formulář'!D51</f>
        <v>46022</v>
      </c>
    </row>
    <row r="43" spans="2:7" s="2" customFormat="1" x14ac:dyDescent="0.25">
      <c r="B43" s="9" t="s">
        <v>29</v>
      </c>
      <c r="C43" s="23">
        <f>'Vstupní formulář'!C52</f>
        <v>0</v>
      </c>
      <c r="D43" s="23">
        <f>'Vstupní formulář'!D52</f>
        <v>0</v>
      </c>
    </row>
    <row r="44" spans="2:7" s="2" customFormat="1" x14ac:dyDescent="0.25">
      <c r="B44" s="10" t="s">
        <v>30</v>
      </c>
      <c r="C44" s="23">
        <f>'Vstupní formulář'!C53</f>
        <v>0</v>
      </c>
      <c r="D44" s="23">
        <f>'Vstupní formulář'!D53</f>
        <v>0</v>
      </c>
    </row>
    <row r="45" spans="2:7" s="2" customFormat="1" x14ac:dyDescent="0.25">
      <c r="B45" s="10" t="s">
        <v>31</v>
      </c>
      <c r="C45" s="23">
        <f>'Vstupní formulář'!C54</f>
        <v>0</v>
      </c>
      <c r="D45" s="23">
        <f>'Vstupní formulář'!D54</f>
        <v>0</v>
      </c>
    </row>
    <row r="46" spans="2:7" s="2" customFormat="1" x14ac:dyDescent="0.25">
      <c r="B46" s="10" t="s">
        <v>32</v>
      </c>
      <c r="C46" s="23">
        <f>'Vstupní formulář'!C55</f>
        <v>0</v>
      </c>
      <c r="D46" s="23">
        <f>'Vstupní formulář'!D55</f>
        <v>0</v>
      </c>
    </row>
    <row r="47" spans="2:7" s="2" customFormat="1" x14ac:dyDescent="0.25">
      <c r="B47" s="10" t="s">
        <v>33</v>
      </c>
      <c r="C47" s="23">
        <f>'Vstupní formulář'!C56</f>
        <v>0</v>
      </c>
      <c r="D47" s="23">
        <f>'Vstupní formulář'!D56</f>
        <v>0</v>
      </c>
    </row>
    <row r="48" spans="2:7" s="2" customFormat="1" x14ac:dyDescent="0.25">
      <c r="B48" s="10" t="s">
        <v>34</v>
      </c>
      <c r="C48" s="23">
        <f>'Vstupní formulář'!C58</f>
        <v>0</v>
      </c>
      <c r="D48" s="23">
        <f>'Vstupní formulář'!D58</f>
        <v>0</v>
      </c>
    </row>
    <row r="49" spans="2:5" s="2" customFormat="1" x14ac:dyDescent="0.25">
      <c r="B49" s="19" t="s">
        <v>35</v>
      </c>
      <c r="C49" s="23">
        <f>'Vstupní formulář'!C59</f>
        <v>0</v>
      </c>
      <c r="D49" s="23">
        <f>'Vstupní formulář'!D59</f>
        <v>0</v>
      </c>
    </row>
    <row r="50" spans="2:5" s="2" customFormat="1" x14ac:dyDescent="0.25">
      <c r="B50" s="19" t="s">
        <v>36</v>
      </c>
      <c r="C50" s="23">
        <f>'Vstupní formulář'!C60</f>
        <v>0</v>
      </c>
      <c r="D50" s="23">
        <f>'Vstupní formulář'!D60</f>
        <v>0</v>
      </c>
    </row>
    <row r="51" spans="2:5" s="2" customFormat="1" x14ac:dyDescent="0.25">
      <c r="B51" s="19" t="s">
        <v>37</v>
      </c>
      <c r="C51" s="23">
        <f>'Vstupní formulář'!C61</f>
        <v>0</v>
      </c>
      <c r="D51" s="23">
        <f>'Vstupní formulář'!D61</f>
        <v>0</v>
      </c>
    </row>
    <row r="52" spans="2:5" s="2" customFormat="1" x14ac:dyDescent="0.25">
      <c r="B52" s="13" t="s">
        <v>38</v>
      </c>
      <c r="C52" s="57">
        <f>'Vstupní formulář'!C62</f>
        <v>0</v>
      </c>
      <c r="D52" s="57">
        <f>'Vstupní formulář'!D62</f>
        <v>0</v>
      </c>
      <c r="E52" s="62" t="s">
        <v>268</v>
      </c>
    </row>
    <row r="53" spans="2:5" s="2" customFormat="1" ht="15.75" thickBot="1" x14ac:dyDescent="0.3">
      <c r="B53" s="17" t="s">
        <v>39</v>
      </c>
      <c r="C53" s="18">
        <f>+C41-C52</f>
        <v>0</v>
      </c>
      <c r="D53" s="18">
        <f>+D41-D52</f>
        <v>0</v>
      </c>
      <c r="E53" s="69" t="s">
        <v>269</v>
      </c>
    </row>
    <row r="54" spans="2:5" ht="15" customHeight="1" x14ac:dyDescent="0.25">
      <c r="B54" s="161" t="s">
        <v>56</v>
      </c>
      <c r="C54" s="162"/>
      <c r="D54" s="52">
        <f>'Vstupní formulář'!D66</f>
        <v>0</v>
      </c>
      <c r="E54" s="65" t="s">
        <v>270</v>
      </c>
    </row>
    <row r="55" spans="2:5" ht="15" customHeight="1" x14ac:dyDescent="0.25">
      <c r="B55" s="161" t="s">
        <v>57</v>
      </c>
      <c r="C55" s="162"/>
      <c r="D55" s="52">
        <f>'Vstupní formulář'!D67</f>
        <v>0</v>
      </c>
      <c r="E55" s="65" t="s">
        <v>271</v>
      </c>
    </row>
    <row r="56" spans="2:5" ht="15" customHeight="1" x14ac:dyDescent="0.25">
      <c r="B56" s="161" t="s">
        <v>58</v>
      </c>
      <c r="C56" s="162"/>
      <c r="D56" s="52">
        <f>'Vstupní formulář'!D68</f>
        <v>0</v>
      </c>
      <c r="E56" s="65" t="s">
        <v>272</v>
      </c>
    </row>
    <row r="57" spans="2:5" ht="15" customHeight="1" x14ac:dyDescent="0.25">
      <c r="B57" s="161" t="s">
        <v>59</v>
      </c>
      <c r="C57" s="162"/>
      <c r="D57" s="52">
        <f>'Vstupní formulář'!D69</f>
        <v>0</v>
      </c>
      <c r="E57" s="65" t="s">
        <v>273</v>
      </c>
    </row>
    <row r="58" spans="2:5" ht="15" customHeight="1" x14ac:dyDescent="0.25">
      <c r="B58" s="161" t="s">
        <v>60</v>
      </c>
      <c r="C58" s="162"/>
      <c r="D58" s="23">
        <f>'Vstupní formulář'!D70</f>
        <v>0</v>
      </c>
      <c r="E58" s="68" t="s">
        <v>274</v>
      </c>
    </row>
    <row r="59" spans="2:5" ht="15" customHeight="1" x14ac:dyDescent="0.25">
      <c r="B59" s="161" t="s">
        <v>61</v>
      </c>
      <c r="C59" s="162"/>
      <c r="D59" s="23">
        <f>'Vstupní formulář'!D71</f>
        <v>0</v>
      </c>
      <c r="E59" s="68" t="s">
        <v>275</v>
      </c>
    </row>
    <row r="60" spans="2:5" ht="15" customHeight="1" thickBot="1" x14ac:dyDescent="0.3">
      <c r="B60" s="161" t="s">
        <v>62</v>
      </c>
      <c r="C60" s="162"/>
      <c r="D60" s="26">
        <f>'Vstupní formulář'!D72</f>
        <v>0</v>
      </c>
      <c r="E60" s="68" t="s">
        <v>283</v>
      </c>
    </row>
    <row r="61" spans="2:5" x14ac:dyDescent="0.25">
      <c r="B61" s="191" t="s">
        <v>69</v>
      </c>
      <c r="C61" s="192"/>
      <c r="D61" s="52">
        <f>'Vstupní formulář'!D74</f>
        <v>0</v>
      </c>
      <c r="E61" s="65" t="s">
        <v>276</v>
      </c>
    </row>
    <row r="62" spans="2:5" x14ac:dyDescent="0.25">
      <c r="B62" s="193" t="s">
        <v>251</v>
      </c>
      <c r="C62" s="194"/>
      <c r="D62" s="66">
        <f>'Vstupní formulář'!D75</f>
        <v>0</v>
      </c>
      <c r="E62" s="65" t="s">
        <v>277</v>
      </c>
    </row>
    <row r="63" spans="2:5" x14ac:dyDescent="0.25">
      <c r="B63" s="193" t="s">
        <v>250</v>
      </c>
      <c r="C63" s="194"/>
      <c r="D63" s="52">
        <f>'Vstupní formulář'!D76</f>
        <v>0</v>
      </c>
      <c r="E63" s="65" t="s">
        <v>278</v>
      </c>
    </row>
    <row r="64" spans="2:5" x14ac:dyDescent="0.25">
      <c r="B64" s="189" t="s">
        <v>252</v>
      </c>
      <c r="C64" s="190"/>
      <c r="D64" s="52">
        <f>'Vstupní formulář'!D77</f>
        <v>0</v>
      </c>
      <c r="E64" s="65" t="s">
        <v>279</v>
      </c>
    </row>
    <row r="65" spans="1:6" x14ac:dyDescent="0.25">
      <c r="B65" s="189" t="s">
        <v>253</v>
      </c>
      <c r="C65" s="190"/>
      <c r="D65" s="52">
        <f>'Vstupní formulář'!D78</f>
        <v>0</v>
      </c>
      <c r="E65" s="65" t="s">
        <v>280</v>
      </c>
    </row>
    <row r="66" spans="1:6" x14ac:dyDescent="0.25">
      <c r="B66" s="189" t="s">
        <v>254</v>
      </c>
      <c r="C66" s="190"/>
      <c r="D66" s="52">
        <f>'Vstupní formulář'!D80</f>
        <v>0</v>
      </c>
      <c r="E66" s="65" t="s">
        <v>281</v>
      </c>
    </row>
    <row r="67" spans="1:6" ht="15.75" thickBot="1" x14ac:dyDescent="0.3">
      <c r="B67" s="185" t="s">
        <v>255</v>
      </c>
      <c r="C67" s="186"/>
      <c r="D67" s="59">
        <f>'Vstupní formulář'!D82</f>
        <v>0</v>
      </c>
      <c r="E67" s="65" t="s">
        <v>282</v>
      </c>
    </row>
    <row r="69" spans="1:6" x14ac:dyDescent="0.25">
      <c r="A69">
        <v>15</v>
      </c>
      <c r="B69" t="s">
        <v>249</v>
      </c>
      <c r="C69" s="47" t="s">
        <v>239</v>
      </c>
      <c r="D69" t="s">
        <v>258</v>
      </c>
      <c r="E69" s="65" t="s">
        <v>284</v>
      </c>
    </row>
    <row r="70" spans="1:6" x14ac:dyDescent="0.25">
      <c r="A70">
        <v>16</v>
      </c>
      <c r="B70" t="s">
        <v>248</v>
      </c>
      <c r="C70" s="47" t="s">
        <v>239</v>
      </c>
      <c r="D70" t="s">
        <v>258</v>
      </c>
      <c r="E70" s="65" t="s">
        <v>285</v>
      </c>
    </row>
    <row r="71" spans="1:6" x14ac:dyDescent="0.25">
      <c r="B71" t="s">
        <v>286</v>
      </c>
      <c r="C71" s="47" t="s">
        <v>239</v>
      </c>
      <c r="D71" t="s">
        <v>258</v>
      </c>
      <c r="E71" s="65" t="s">
        <v>287</v>
      </c>
      <c r="F71" t="s">
        <v>288</v>
      </c>
    </row>
    <row r="72" spans="1:6" x14ac:dyDescent="0.25">
      <c r="B72" s="47" t="s">
        <v>291</v>
      </c>
      <c r="C72" s="47"/>
      <c r="D72" s="58">
        <v>0</v>
      </c>
      <c r="E72" s="65" t="s">
        <v>289</v>
      </c>
    </row>
    <row r="73" spans="1:6" x14ac:dyDescent="0.25">
      <c r="B73" s="47" t="s">
        <v>291</v>
      </c>
      <c r="C73" s="47"/>
      <c r="D73" s="58">
        <v>0</v>
      </c>
      <c r="E73" s="65" t="s">
        <v>290</v>
      </c>
    </row>
    <row r="74" spans="1:6" x14ac:dyDescent="0.25">
      <c r="B74" s="47" t="s">
        <v>291</v>
      </c>
      <c r="C74" s="58">
        <v>0</v>
      </c>
      <c r="D74" s="58">
        <v>0</v>
      </c>
      <c r="E74" s="63" t="s">
        <v>293</v>
      </c>
    </row>
    <row r="75" spans="1:6" x14ac:dyDescent="0.25">
      <c r="B75" s="47" t="s">
        <v>291</v>
      </c>
      <c r="C75" s="58">
        <v>0</v>
      </c>
      <c r="D75" s="58">
        <v>0</v>
      </c>
      <c r="E75" s="63" t="s">
        <v>292</v>
      </c>
    </row>
    <row r="76" spans="1:6" x14ac:dyDescent="0.25">
      <c r="B76" s="47" t="s">
        <v>291</v>
      </c>
      <c r="C76" s="58">
        <v>0</v>
      </c>
      <c r="D76" s="58">
        <v>0</v>
      </c>
      <c r="E76" s="63" t="s">
        <v>294</v>
      </c>
    </row>
    <row r="77" spans="1:6" x14ac:dyDescent="0.25">
      <c r="B77" s="47"/>
    </row>
  </sheetData>
  <sheetProtection password="B427" sheet="1"/>
  <mergeCells count="22">
    <mergeCell ref="C12:D12"/>
    <mergeCell ref="B33:D33"/>
    <mergeCell ref="B34:D34"/>
    <mergeCell ref="B2:D2"/>
    <mergeCell ref="B3:D3"/>
    <mergeCell ref="C4:D4"/>
    <mergeCell ref="C6:D6"/>
    <mergeCell ref="C9:D9"/>
    <mergeCell ref="B67:C67"/>
    <mergeCell ref="B61:C61"/>
    <mergeCell ref="B62:C62"/>
    <mergeCell ref="B63:C63"/>
    <mergeCell ref="B64:C64"/>
    <mergeCell ref="B65:C65"/>
    <mergeCell ref="B66:C66"/>
    <mergeCell ref="B59:C59"/>
    <mergeCell ref="B60:C60"/>
    <mergeCell ref="B54:C54"/>
    <mergeCell ref="B55:C55"/>
    <mergeCell ref="B56:C56"/>
    <mergeCell ref="B57:C57"/>
    <mergeCell ref="B58:C5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246DD-B352-4BF1-B0E3-60F0D3764B0B}">
  <dimension ref="A1:L92"/>
  <sheetViews>
    <sheetView workbookViewId="0">
      <selection activeCell="K67" sqref="K67"/>
    </sheetView>
  </sheetViews>
  <sheetFormatPr defaultRowHeight="15" x14ac:dyDescent="0.25"/>
  <sheetData>
    <row r="1" spans="1:12" ht="15.75" thickBot="1" x14ac:dyDescent="0.3">
      <c r="A1">
        <v>0</v>
      </c>
      <c r="C1" t="str">
        <f>CONCATENATE(A1,"      ",B1)</f>
        <v xml:space="preserve">0      </v>
      </c>
      <c r="D1">
        <v>1</v>
      </c>
      <c r="I1" s="27" t="s">
        <v>70</v>
      </c>
      <c r="K1" t="str">
        <f>CONCATENATE(I1,"      ",J1)</f>
        <v xml:space="preserve">00000      </v>
      </c>
      <c r="L1">
        <v>1</v>
      </c>
    </row>
    <row r="2" spans="1:12" ht="15.75" thickBot="1" x14ac:dyDescent="0.3">
      <c r="A2">
        <v>1</v>
      </c>
      <c r="B2" t="s">
        <v>296</v>
      </c>
      <c r="C2" t="str">
        <f>CONCATENATE(A2,"      ",B2)</f>
        <v>1      Svobodný (á)</v>
      </c>
      <c r="I2" s="28" t="s">
        <v>71</v>
      </c>
      <c r="J2" s="29" t="s">
        <v>72</v>
      </c>
      <c r="K2" t="str">
        <f t="shared" ref="K2:K65" si="0">CONCATENATE(I2,"      ",J2)</f>
        <v>CZ0      Česká republika</v>
      </c>
    </row>
    <row r="3" spans="1:12" ht="15.75" thickBot="1" x14ac:dyDescent="0.3">
      <c r="A3">
        <v>2</v>
      </c>
      <c r="B3" t="s">
        <v>297</v>
      </c>
      <c r="C3" t="str">
        <f>CONCATENATE(A3,"      ",B3)</f>
        <v>2      Ženatý / Vdaná</v>
      </c>
      <c r="I3" s="30" t="s">
        <v>73</v>
      </c>
      <c r="J3" s="31" t="s">
        <v>74</v>
      </c>
      <c r="K3" t="str">
        <f t="shared" si="0"/>
        <v>CZ010      Hlavní město Praha</v>
      </c>
    </row>
    <row r="4" spans="1:12" x14ac:dyDescent="0.25">
      <c r="A4">
        <v>3</v>
      </c>
      <c r="B4" t="s">
        <v>298</v>
      </c>
      <c r="C4" t="str">
        <f>CONCATENATE(A4,"      ",B4)</f>
        <v>3      Rozvedený (á)</v>
      </c>
      <c r="I4" s="32" t="s">
        <v>75</v>
      </c>
      <c r="J4" s="33" t="s">
        <v>76</v>
      </c>
      <c r="K4" t="str">
        <f t="shared" si="0"/>
        <v>CZ020      Středočeský kraj</v>
      </c>
    </row>
    <row r="5" spans="1:12" x14ac:dyDescent="0.25">
      <c r="A5">
        <v>4</v>
      </c>
      <c r="B5" t="s">
        <v>299</v>
      </c>
      <c r="C5" t="str">
        <f>CONCATENATE(A5,"      ",B5)</f>
        <v>4      Ovdovělý (á)</v>
      </c>
      <c r="I5" s="34" t="s">
        <v>77</v>
      </c>
      <c r="J5" s="35" t="s">
        <v>78</v>
      </c>
      <c r="K5" t="str">
        <f t="shared" si="0"/>
        <v>CZ0201      Benešov</v>
      </c>
    </row>
    <row r="6" spans="1:12" x14ac:dyDescent="0.25">
      <c r="I6" s="34" t="s">
        <v>79</v>
      </c>
      <c r="J6" s="35" t="s">
        <v>80</v>
      </c>
      <c r="K6" t="str">
        <f t="shared" si="0"/>
        <v>CZ0202      Beroun</v>
      </c>
    </row>
    <row r="7" spans="1:12" x14ac:dyDescent="0.25">
      <c r="I7" s="34" t="s">
        <v>81</v>
      </c>
      <c r="J7" s="35" t="s">
        <v>82</v>
      </c>
      <c r="K7" t="str">
        <f t="shared" si="0"/>
        <v>CZ0203      Kladno</v>
      </c>
    </row>
    <row r="8" spans="1:12" x14ac:dyDescent="0.25">
      <c r="I8" s="34" t="s">
        <v>83</v>
      </c>
      <c r="J8" s="35" t="s">
        <v>84</v>
      </c>
      <c r="K8" t="str">
        <f t="shared" si="0"/>
        <v>CZ0204      Kolín</v>
      </c>
    </row>
    <row r="9" spans="1:12" x14ac:dyDescent="0.25">
      <c r="A9">
        <v>0</v>
      </c>
      <c r="C9" t="str">
        <f t="shared" ref="C9:C14" si="1">CONCATENATE(A9,"      ",B9)</f>
        <v xml:space="preserve">0      </v>
      </c>
      <c r="D9">
        <v>1</v>
      </c>
      <c r="I9" s="34" t="s">
        <v>85</v>
      </c>
      <c r="J9" s="35" t="s">
        <v>86</v>
      </c>
      <c r="K9" t="str">
        <f t="shared" si="0"/>
        <v>CZ0205      Kutná Hora</v>
      </c>
    </row>
    <row r="10" spans="1:12" x14ac:dyDescent="0.25">
      <c r="A10">
        <v>1</v>
      </c>
      <c r="B10" t="s">
        <v>303</v>
      </c>
      <c r="C10" t="str">
        <f t="shared" si="1"/>
        <v>1      Vlastní dům</v>
      </c>
      <c r="I10" s="34" t="s">
        <v>87</v>
      </c>
      <c r="J10" s="35" t="s">
        <v>88</v>
      </c>
      <c r="K10" t="str">
        <f t="shared" si="0"/>
        <v>CZ0206      Mělník</v>
      </c>
    </row>
    <row r="11" spans="1:12" x14ac:dyDescent="0.25">
      <c r="A11">
        <v>2</v>
      </c>
      <c r="B11" t="s">
        <v>304</v>
      </c>
      <c r="C11" t="str">
        <f t="shared" si="1"/>
        <v>2      Vlastní byt</v>
      </c>
      <c r="I11" s="34" t="s">
        <v>89</v>
      </c>
      <c r="J11" s="35" t="s">
        <v>90</v>
      </c>
      <c r="K11" t="str">
        <f t="shared" si="0"/>
        <v>CZ0207      Mladá Boleslav</v>
      </c>
    </row>
    <row r="12" spans="1:12" x14ac:dyDescent="0.25">
      <c r="A12">
        <v>3</v>
      </c>
      <c r="B12" t="s">
        <v>305</v>
      </c>
      <c r="C12" t="str">
        <f t="shared" si="1"/>
        <v>3      Družstevní byt</v>
      </c>
      <c r="I12" s="34" t="s">
        <v>91</v>
      </c>
      <c r="J12" s="35" t="s">
        <v>92</v>
      </c>
      <c r="K12" t="str">
        <f t="shared" si="0"/>
        <v>CZ0208      Nymburk</v>
      </c>
    </row>
    <row r="13" spans="1:12" x14ac:dyDescent="0.25">
      <c r="A13">
        <v>4</v>
      </c>
      <c r="B13" t="s">
        <v>306</v>
      </c>
      <c r="C13" t="str">
        <f t="shared" si="1"/>
        <v>4      Nájemní byt</v>
      </c>
      <c r="I13" s="34" t="s">
        <v>93</v>
      </c>
      <c r="J13" s="35" t="s">
        <v>94</v>
      </c>
      <c r="K13" t="str">
        <f t="shared" si="0"/>
        <v>CZ0209      Praha-východ</v>
      </c>
    </row>
    <row r="14" spans="1:12" x14ac:dyDescent="0.25">
      <c r="A14">
        <v>5</v>
      </c>
      <c r="B14" t="s">
        <v>24</v>
      </c>
      <c r="C14" t="str">
        <f t="shared" si="1"/>
        <v>5      Ostatní</v>
      </c>
      <c r="I14" s="34" t="s">
        <v>95</v>
      </c>
      <c r="J14" s="35" t="s">
        <v>96</v>
      </c>
      <c r="K14" t="str">
        <f t="shared" si="0"/>
        <v>CZ020A      Praha-západ</v>
      </c>
    </row>
    <row r="15" spans="1:12" x14ac:dyDescent="0.25">
      <c r="I15" s="34" t="s">
        <v>97</v>
      </c>
      <c r="J15" s="35" t="s">
        <v>98</v>
      </c>
      <c r="K15" t="str">
        <f t="shared" si="0"/>
        <v>CZ020B      Příbram</v>
      </c>
    </row>
    <row r="16" spans="1:12" ht="15.75" thickBot="1" x14ac:dyDescent="0.3">
      <c r="I16" s="36" t="s">
        <v>99</v>
      </c>
      <c r="J16" s="37" t="s">
        <v>100</v>
      </c>
      <c r="K16" t="str">
        <f t="shared" si="0"/>
        <v>CZ020C      Rakovník</v>
      </c>
    </row>
    <row r="17" spans="9:11" x14ac:dyDescent="0.25">
      <c r="I17" s="38" t="s">
        <v>101</v>
      </c>
      <c r="J17" s="39" t="s">
        <v>102</v>
      </c>
      <c r="K17" t="str">
        <f t="shared" si="0"/>
        <v>CZ031      Jihočeský kraj</v>
      </c>
    </row>
    <row r="18" spans="9:11" x14ac:dyDescent="0.25">
      <c r="I18" s="40" t="s">
        <v>103</v>
      </c>
      <c r="J18" s="35" t="s">
        <v>104</v>
      </c>
      <c r="K18" t="str">
        <f t="shared" si="0"/>
        <v>CZ0311      České Budějovice</v>
      </c>
    </row>
    <row r="19" spans="9:11" x14ac:dyDescent="0.25">
      <c r="I19" s="40" t="s">
        <v>105</v>
      </c>
      <c r="J19" s="35" t="s">
        <v>106</v>
      </c>
      <c r="K19" t="str">
        <f t="shared" si="0"/>
        <v>CZ0312      Český Krumlov</v>
      </c>
    </row>
    <row r="20" spans="9:11" x14ac:dyDescent="0.25">
      <c r="I20" s="40" t="s">
        <v>107</v>
      </c>
      <c r="J20" s="35" t="s">
        <v>108</v>
      </c>
      <c r="K20" t="str">
        <f t="shared" si="0"/>
        <v>CZ0313      Jindřichův Hradec</v>
      </c>
    </row>
    <row r="21" spans="9:11" x14ac:dyDescent="0.25">
      <c r="I21" s="40" t="s">
        <v>109</v>
      </c>
      <c r="J21" s="35" t="s">
        <v>110</v>
      </c>
      <c r="K21" t="str">
        <f t="shared" si="0"/>
        <v>CZ0314      Písek</v>
      </c>
    </row>
    <row r="22" spans="9:11" x14ac:dyDescent="0.25">
      <c r="I22" s="40" t="s">
        <v>111</v>
      </c>
      <c r="J22" s="35" t="s">
        <v>112</v>
      </c>
      <c r="K22" t="str">
        <f t="shared" si="0"/>
        <v>CZ0315      Prachatice</v>
      </c>
    </row>
    <row r="23" spans="9:11" x14ac:dyDescent="0.25">
      <c r="I23" s="40" t="s">
        <v>113</v>
      </c>
      <c r="J23" s="35" t="s">
        <v>114</v>
      </c>
      <c r="K23" t="str">
        <f t="shared" si="0"/>
        <v>CZ0316      Strakonice</v>
      </c>
    </row>
    <row r="24" spans="9:11" ht="15.75" thickBot="1" x14ac:dyDescent="0.3">
      <c r="I24" s="41" t="s">
        <v>115</v>
      </c>
      <c r="J24" s="37" t="s">
        <v>116</v>
      </c>
      <c r="K24" t="str">
        <f t="shared" si="0"/>
        <v>CZ0317      Tábor</v>
      </c>
    </row>
    <row r="25" spans="9:11" x14ac:dyDescent="0.25">
      <c r="I25" s="38" t="s">
        <v>117</v>
      </c>
      <c r="J25" s="39" t="s">
        <v>118</v>
      </c>
      <c r="K25" t="str">
        <f t="shared" si="0"/>
        <v>CZ032      Plzeňský kraj</v>
      </c>
    </row>
    <row r="26" spans="9:11" x14ac:dyDescent="0.25">
      <c r="I26" s="40" t="s">
        <v>119</v>
      </c>
      <c r="J26" s="35" t="s">
        <v>120</v>
      </c>
      <c r="K26" t="str">
        <f t="shared" si="0"/>
        <v>CZ0321      Domažlice</v>
      </c>
    </row>
    <row r="27" spans="9:11" x14ac:dyDescent="0.25">
      <c r="I27" s="40" t="s">
        <v>121</v>
      </c>
      <c r="J27" s="35" t="s">
        <v>122</v>
      </c>
      <c r="K27" t="str">
        <f t="shared" si="0"/>
        <v>CZ0322      Klatovy</v>
      </c>
    </row>
    <row r="28" spans="9:11" x14ac:dyDescent="0.25">
      <c r="I28" s="40" t="s">
        <v>123</v>
      </c>
      <c r="J28" s="35" t="s">
        <v>124</v>
      </c>
      <c r="K28" t="str">
        <f t="shared" si="0"/>
        <v>CZ0323      Plzeň-město</v>
      </c>
    </row>
    <row r="29" spans="9:11" x14ac:dyDescent="0.25">
      <c r="I29" s="40" t="s">
        <v>125</v>
      </c>
      <c r="J29" s="35" t="s">
        <v>126</v>
      </c>
      <c r="K29" t="str">
        <f t="shared" si="0"/>
        <v>CZ0324      Plzeň-jih</v>
      </c>
    </row>
    <row r="30" spans="9:11" x14ac:dyDescent="0.25">
      <c r="I30" s="40" t="s">
        <v>127</v>
      </c>
      <c r="J30" s="35" t="s">
        <v>128</v>
      </c>
      <c r="K30" t="str">
        <f t="shared" si="0"/>
        <v>CZ0325      Plzeň-sever</v>
      </c>
    </row>
    <row r="31" spans="9:11" x14ac:dyDescent="0.25">
      <c r="I31" s="40" t="s">
        <v>129</v>
      </c>
      <c r="J31" s="35" t="s">
        <v>130</v>
      </c>
      <c r="K31" t="str">
        <f t="shared" si="0"/>
        <v>CZ0326      Rokycany</v>
      </c>
    </row>
    <row r="32" spans="9:11" ht="15.75" thickBot="1" x14ac:dyDescent="0.3">
      <c r="I32" s="41" t="s">
        <v>131</v>
      </c>
      <c r="J32" s="37" t="s">
        <v>132</v>
      </c>
      <c r="K32" t="str">
        <f t="shared" si="0"/>
        <v>CZ0327      Tachov</v>
      </c>
    </row>
    <row r="33" spans="9:11" x14ac:dyDescent="0.25">
      <c r="I33" s="38" t="s">
        <v>133</v>
      </c>
      <c r="J33" s="39" t="s">
        <v>134</v>
      </c>
      <c r="K33" t="str">
        <f t="shared" si="0"/>
        <v>CZ041      Karlovarský kraj</v>
      </c>
    </row>
    <row r="34" spans="9:11" x14ac:dyDescent="0.25">
      <c r="I34" s="40" t="s">
        <v>135</v>
      </c>
      <c r="J34" s="35" t="s">
        <v>136</v>
      </c>
      <c r="K34" t="str">
        <f t="shared" si="0"/>
        <v>CZ0411      Cheb</v>
      </c>
    </row>
    <row r="35" spans="9:11" x14ac:dyDescent="0.25">
      <c r="I35" s="40" t="s">
        <v>137</v>
      </c>
      <c r="J35" s="35" t="s">
        <v>138</v>
      </c>
      <c r="K35" t="str">
        <f t="shared" si="0"/>
        <v>CZ0412      Karlovy Vary</v>
      </c>
    </row>
    <row r="36" spans="9:11" ht="15.75" thickBot="1" x14ac:dyDescent="0.3">
      <c r="I36" s="41" t="s">
        <v>139</v>
      </c>
      <c r="J36" s="37" t="s">
        <v>140</v>
      </c>
      <c r="K36" t="str">
        <f t="shared" si="0"/>
        <v>CZ0413      Sokolov</v>
      </c>
    </row>
    <row r="37" spans="9:11" x14ac:dyDescent="0.25">
      <c r="I37" s="38" t="s">
        <v>141</v>
      </c>
      <c r="J37" s="39" t="s">
        <v>142</v>
      </c>
      <c r="K37" t="str">
        <f t="shared" si="0"/>
        <v>CZ042      Ústecký kraj</v>
      </c>
    </row>
    <row r="38" spans="9:11" x14ac:dyDescent="0.25">
      <c r="I38" s="40" t="s">
        <v>143</v>
      </c>
      <c r="J38" s="35" t="s">
        <v>144</v>
      </c>
      <c r="K38" t="str">
        <f t="shared" si="0"/>
        <v>CZ0421      Děčín</v>
      </c>
    </row>
    <row r="39" spans="9:11" x14ac:dyDescent="0.25">
      <c r="I39" s="40" t="s">
        <v>145</v>
      </c>
      <c r="J39" s="35" t="s">
        <v>146</v>
      </c>
      <c r="K39" t="str">
        <f t="shared" si="0"/>
        <v>CZ0422      Chomutov</v>
      </c>
    </row>
    <row r="40" spans="9:11" x14ac:dyDescent="0.25">
      <c r="I40" s="40" t="s">
        <v>147</v>
      </c>
      <c r="J40" s="35" t="s">
        <v>148</v>
      </c>
      <c r="K40" t="str">
        <f t="shared" si="0"/>
        <v>CZ0423      Litoměřice</v>
      </c>
    </row>
    <row r="41" spans="9:11" x14ac:dyDescent="0.25">
      <c r="I41" s="40" t="s">
        <v>149</v>
      </c>
      <c r="J41" s="35" t="s">
        <v>150</v>
      </c>
      <c r="K41" t="str">
        <f t="shared" si="0"/>
        <v>CZ0424      Louny</v>
      </c>
    </row>
    <row r="42" spans="9:11" x14ac:dyDescent="0.25">
      <c r="I42" s="40" t="s">
        <v>151</v>
      </c>
      <c r="J42" s="35" t="s">
        <v>152</v>
      </c>
      <c r="K42" t="str">
        <f t="shared" si="0"/>
        <v>CZ0425      Most</v>
      </c>
    </row>
    <row r="43" spans="9:11" x14ac:dyDescent="0.25">
      <c r="I43" s="40" t="s">
        <v>153</v>
      </c>
      <c r="J43" s="35" t="s">
        <v>154</v>
      </c>
      <c r="K43" t="str">
        <f t="shared" si="0"/>
        <v>CZ0426      Teplice</v>
      </c>
    </row>
    <row r="44" spans="9:11" ht="15.75" thickBot="1" x14ac:dyDescent="0.3">
      <c r="I44" s="41" t="s">
        <v>155</v>
      </c>
      <c r="J44" s="37" t="s">
        <v>156</v>
      </c>
      <c r="K44" t="str">
        <f t="shared" si="0"/>
        <v>CZ0427      Ústí nad Labem</v>
      </c>
    </row>
    <row r="45" spans="9:11" x14ac:dyDescent="0.25">
      <c r="I45" s="38" t="s">
        <v>157</v>
      </c>
      <c r="J45" s="39" t="s">
        <v>158</v>
      </c>
      <c r="K45" t="str">
        <f t="shared" si="0"/>
        <v>CZ051      Liberecký kraj</v>
      </c>
    </row>
    <row r="46" spans="9:11" x14ac:dyDescent="0.25">
      <c r="I46" s="40" t="s">
        <v>159</v>
      </c>
      <c r="J46" s="35" t="s">
        <v>160</v>
      </c>
      <c r="K46" t="str">
        <f t="shared" si="0"/>
        <v>CZ0511      Česká Lípa</v>
      </c>
    </row>
    <row r="47" spans="9:11" x14ac:dyDescent="0.25">
      <c r="I47" s="40" t="s">
        <v>161</v>
      </c>
      <c r="J47" s="35" t="s">
        <v>162</v>
      </c>
      <c r="K47" t="str">
        <f t="shared" si="0"/>
        <v>CZ0512      Jablonec nad Nisou</v>
      </c>
    </row>
    <row r="48" spans="9:11" x14ac:dyDescent="0.25">
      <c r="I48" s="40" t="s">
        <v>163</v>
      </c>
      <c r="J48" s="35" t="s">
        <v>164</v>
      </c>
      <c r="K48" t="str">
        <f t="shared" si="0"/>
        <v>CZ0513      Liberec</v>
      </c>
    </row>
    <row r="49" spans="9:11" ht="15.75" thickBot="1" x14ac:dyDescent="0.3">
      <c r="I49" s="41" t="s">
        <v>165</v>
      </c>
      <c r="J49" s="37" t="s">
        <v>166</v>
      </c>
      <c r="K49" t="str">
        <f t="shared" si="0"/>
        <v>CZ0514      Semily</v>
      </c>
    </row>
    <row r="50" spans="9:11" x14ac:dyDescent="0.25">
      <c r="I50" s="38" t="s">
        <v>167</v>
      </c>
      <c r="J50" s="39" t="s">
        <v>168</v>
      </c>
      <c r="K50" t="str">
        <f t="shared" si="0"/>
        <v>CZ052      Královéhradecký kraj</v>
      </c>
    </row>
    <row r="51" spans="9:11" x14ac:dyDescent="0.25">
      <c r="I51" s="40" t="s">
        <v>169</v>
      </c>
      <c r="J51" s="35" t="s">
        <v>170</v>
      </c>
      <c r="K51" t="str">
        <f t="shared" si="0"/>
        <v>CZ0521      Hradec Králové</v>
      </c>
    </row>
    <row r="52" spans="9:11" x14ac:dyDescent="0.25">
      <c r="I52" s="40" t="s">
        <v>171</v>
      </c>
      <c r="J52" s="35" t="s">
        <v>172</v>
      </c>
      <c r="K52" t="str">
        <f t="shared" si="0"/>
        <v>CZ0522      Jičín</v>
      </c>
    </row>
    <row r="53" spans="9:11" x14ac:dyDescent="0.25">
      <c r="I53" s="40" t="s">
        <v>173</v>
      </c>
      <c r="J53" s="35" t="s">
        <v>174</v>
      </c>
      <c r="K53" t="str">
        <f t="shared" si="0"/>
        <v>CZ0523      Náchod</v>
      </c>
    </row>
    <row r="54" spans="9:11" x14ac:dyDescent="0.25">
      <c r="I54" s="40" t="s">
        <v>175</v>
      </c>
      <c r="J54" s="35" t="s">
        <v>176</v>
      </c>
      <c r="K54" t="str">
        <f t="shared" si="0"/>
        <v>CZ0524      Rychnov nad Kněžnou</v>
      </c>
    </row>
    <row r="55" spans="9:11" ht="15.75" thickBot="1" x14ac:dyDescent="0.3">
      <c r="I55" s="41" t="s">
        <v>177</v>
      </c>
      <c r="J55" s="37" t="s">
        <v>178</v>
      </c>
      <c r="K55" t="str">
        <f t="shared" si="0"/>
        <v>CZ0525      Trutnov</v>
      </c>
    </row>
    <row r="56" spans="9:11" x14ac:dyDescent="0.25">
      <c r="I56" s="38" t="s">
        <v>179</v>
      </c>
      <c r="J56" s="39" t="s">
        <v>180</v>
      </c>
      <c r="K56" t="str">
        <f t="shared" si="0"/>
        <v>CZ053      Pardubický kraj</v>
      </c>
    </row>
    <row r="57" spans="9:11" x14ac:dyDescent="0.25">
      <c r="I57" s="40" t="s">
        <v>181</v>
      </c>
      <c r="J57" s="35" t="s">
        <v>182</v>
      </c>
      <c r="K57" t="str">
        <f t="shared" si="0"/>
        <v>CZ0531      Chrudim</v>
      </c>
    </row>
    <row r="58" spans="9:11" x14ac:dyDescent="0.25">
      <c r="I58" s="40" t="s">
        <v>183</v>
      </c>
      <c r="J58" s="35" t="s">
        <v>184</v>
      </c>
      <c r="K58" t="str">
        <f t="shared" si="0"/>
        <v>CZ0532      Pardubice</v>
      </c>
    </row>
    <row r="59" spans="9:11" x14ac:dyDescent="0.25">
      <c r="I59" s="40" t="s">
        <v>185</v>
      </c>
      <c r="J59" s="35" t="s">
        <v>186</v>
      </c>
      <c r="K59" t="str">
        <f t="shared" si="0"/>
        <v>CZ0533      Svitavy</v>
      </c>
    </row>
    <row r="60" spans="9:11" ht="15.75" thickBot="1" x14ac:dyDescent="0.3">
      <c r="I60" s="41" t="s">
        <v>187</v>
      </c>
      <c r="J60" s="37" t="s">
        <v>188</v>
      </c>
      <c r="K60" t="str">
        <f t="shared" si="0"/>
        <v>CZ0534      Ústí nad Orlicí</v>
      </c>
    </row>
    <row r="61" spans="9:11" x14ac:dyDescent="0.25">
      <c r="I61" s="38" t="s">
        <v>308</v>
      </c>
      <c r="J61" s="39" t="s">
        <v>189</v>
      </c>
      <c r="K61" t="str">
        <f t="shared" si="0"/>
        <v>CZ063      Vysočina</v>
      </c>
    </row>
    <row r="62" spans="9:11" x14ac:dyDescent="0.25">
      <c r="I62" s="40" t="s">
        <v>309</v>
      </c>
      <c r="J62" s="35" t="s">
        <v>190</v>
      </c>
      <c r="K62" t="str">
        <f t="shared" si="0"/>
        <v>CZ0631      Havlíčkův Brod</v>
      </c>
    </row>
    <row r="63" spans="9:11" x14ac:dyDescent="0.25">
      <c r="I63" s="40" t="s">
        <v>310</v>
      </c>
      <c r="J63" s="35" t="s">
        <v>191</v>
      </c>
      <c r="K63" t="str">
        <f t="shared" si="0"/>
        <v>CZ0632      Jihlava</v>
      </c>
    </row>
    <row r="64" spans="9:11" x14ac:dyDescent="0.25">
      <c r="I64" s="40" t="s">
        <v>311</v>
      </c>
      <c r="J64" s="35" t="s">
        <v>192</v>
      </c>
      <c r="K64" t="str">
        <f t="shared" si="0"/>
        <v>CZ0633      Pelhřimov</v>
      </c>
    </row>
    <row r="65" spans="9:11" x14ac:dyDescent="0.25">
      <c r="I65" s="40" t="s">
        <v>312</v>
      </c>
      <c r="J65" s="35" t="s">
        <v>193</v>
      </c>
      <c r="K65" t="str">
        <f t="shared" si="0"/>
        <v>CZ0634      Třebíč</v>
      </c>
    </row>
    <row r="66" spans="9:11" ht="15.75" thickBot="1" x14ac:dyDescent="0.3">
      <c r="I66" s="41" t="s">
        <v>313</v>
      </c>
      <c r="J66" s="37" t="s">
        <v>194</v>
      </c>
      <c r="K66" t="str">
        <f t="shared" ref="K66:K92" si="2">CONCATENATE(I66,"      ",J66)</f>
        <v>CZ0635      Žďár nad Sázavou</v>
      </c>
    </row>
    <row r="67" spans="9:11" x14ac:dyDescent="0.25">
      <c r="I67" s="38" t="s">
        <v>314</v>
      </c>
      <c r="J67" s="39" t="s">
        <v>195</v>
      </c>
      <c r="K67" t="str">
        <f t="shared" si="2"/>
        <v>CZ064      Jihomoravský kraj</v>
      </c>
    </row>
    <row r="68" spans="9:11" x14ac:dyDescent="0.25">
      <c r="I68" s="40" t="s">
        <v>315</v>
      </c>
      <c r="J68" s="35" t="s">
        <v>196</v>
      </c>
      <c r="K68" t="str">
        <f t="shared" si="2"/>
        <v>CZ0641      Blansko</v>
      </c>
    </row>
    <row r="69" spans="9:11" x14ac:dyDescent="0.25">
      <c r="I69" s="40" t="s">
        <v>316</v>
      </c>
      <c r="J69" s="35" t="s">
        <v>197</v>
      </c>
      <c r="K69" t="str">
        <f t="shared" si="2"/>
        <v>CZ0642      Brno-město</v>
      </c>
    </row>
    <row r="70" spans="9:11" x14ac:dyDescent="0.25">
      <c r="I70" s="40" t="s">
        <v>317</v>
      </c>
      <c r="J70" s="35" t="s">
        <v>198</v>
      </c>
      <c r="K70" t="str">
        <f t="shared" si="2"/>
        <v>CZ0643      Brno-venkov</v>
      </c>
    </row>
    <row r="71" spans="9:11" x14ac:dyDescent="0.25">
      <c r="I71" s="40" t="s">
        <v>318</v>
      </c>
      <c r="J71" s="35" t="s">
        <v>199</v>
      </c>
      <c r="K71" t="str">
        <f t="shared" si="2"/>
        <v>CZ0644      Břeclav</v>
      </c>
    </row>
    <row r="72" spans="9:11" x14ac:dyDescent="0.25">
      <c r="I72" s="40" t="s">
        <v>319</v>
      </c>
      <c r="J72" s="35" t="s">
        <v>200</v>
      </c>
      <c r="K72" t="str">
        <f t="shared" si="2"/>
        <v>CZ0645      Hodonín</v>
      </c>
    </row>
    <row r="73" spans="9:11" x14ac:dyDescent="0.25">
      <c r="I73" s="40" t="s">
        <v>320</v>
      </c>
      <c r="J73" s="35" t="s">
        <v>201</v>
      </c>
      <c r="K73" t="str">
        <f t="shared" si="2"/>
        <v>CZ0646      Vyškov</v>
      </c>
    </row>
    <row r="74" spans="9:11" ht="15.75" thickBot="1" x14ac:dyDescent="0.3">
      <c r="I74" s="41" t="s">
        <v>321</v>
      </c>
      <c r="J74" s="37" t="s">
        <v>202</v>
      </c>
      <c r="K74" t="str">
        <f t="shared" si="2"/>
        <v>CZ0647      Znojmo</v>
      </c>
    </row>
    <row r="75" spans="9:11" x14ac:dyDescent="0.25">
      <c r="I75" s="38" t="s">
        <v>203</v>
      </c>
      <c r="J75" s="39" t="s">
        <v>204</v>
      </c>
      <c r="K75" t="str">
        <f t="shared" si="2"/>
        <v>CZ071      Olomoucký kraj</v>
      </c>
    </row>
    <row r="76" spans="9:11" x14ac:dyDescent="0.25">
      <c r="I76" s="40" t="s">
        <v>205</v>
      </c>
      <c r="J76" s="35" t="s">
        <v>206</v>
      </c>
      <c r="K76" t="str">
        <f t="shared" si="2"/>
        <v>CZ0711      Jeseník</v>
      </c>
    </row>
    <row r="77" spans="9:11" x14ac:dyDescent="0.25">
      <c r="I77" s="40" t="s">
        <v>207</v>
      </c>
      <c r="J77" s="35" t="s">
        <v>208</v>
      </c>
      <c r="K77" t="str">
        <f t="shared" si="2"/>
        <v>CZ0712      Olomouc</v>
      </c>
    </row>
    <row r="78" spans="9:11" x14ac:dyDescent="0.25">
      <c r="I78" s="40" t="s">
        <v>209</v>
      </c>
      <c r="J78" s="35" t="s">
        <v>210</v>
      </c>
      <c r="K78" t="str">
        <f t="shared" si="2"/>
        <v>CZ0713      Prostějov</v>
      </c>
    </row>
    <row r="79" spans="9:11" x14ac:dyDescent="0.25">
      <c r="I79" s="40" t="s">
        <v>211</v>
      </c>
      <c r="J79" s="35" t="s">
        <v>212</v>
      </c>
      <c r="K79" t="str">
        <f t="shared" si="2"/>
        <v>CZ0714      Přerov</v>
      </c>
    </row>
    <row r="80" spans="9:11" ht="15.75" thickBot="1" x14ac:dyDescent="0.3">
      <c r="I80" s="41" t="s">
        <v>213</v>
      </c>
      <c r="J80" s="37" t="s">
        <v>214</v>
      </c>
      <c r="K80" t="str">
        <f t="shared" si="2"/>
        <v>CZ0715      Šumperk</v>
      </c>
    </row>
    <row r="81" spans="9:11" x14ac:dyDescent="0.25">
      <c r="I81" s="38" t="s">
        <v>215</v>
      </c>
      <c r="J81" s="39" t="s">
        <v>216</v>
      </c>
      <c r="K81" t="str">
        <f t="shared" si="2"/>
        <v>CZ072      Zlínský kraj</v>
      </c>
    </row>
    <row r="82" spans="9:11" x14ac:dyDescent="0.25">
      <c r="I82" s="40" t="s">
        <v>217</v>
      </c>
      <c r="J82" s="35" t="s">
        <v>218</v>
      </c>
      <c r="K82" t="str">
        <f t="shared" si="2"/>
        <v>CZ0721      Kroměříž</v>
      </c>
    </row>
    <row r="83" spans="9:11" x14ac:dyDescent="0.25">
      <c r="I83" s="40" t="s">
        <v>219</v>
      </c>
      <c r="J83" s="35" t="s">
        <v>220</v>
      </c>
      <c r="K83" t="str">
        <f t="shared" si="2"/>
        <v>CZ0722      Uherské Hradiště</v>
      </c>
    </row>
    <row r="84" spans="9:11" x14ac:dyDescent="0.25">
      <c r="I84" s="40" t="s">
        <v>221</v>
      </c>
      <c r="J84" s="35" t="s">
        <v>222</v>
      </c>
      <c r="K84" t="str">
        <f t="shared" si="2"/>
        <v>CZ0723      Vsetín</v>
      </c>
    </row>
    <row r="85" spans="9:11" ht="15.75" thickBot="1" x14ac:dyDescent="0.3">
      <c r="I85" s="41" t="s">
        <v>223</v>
      </c>
      <c r="J85" s="37" t="s">
        <v>224</v>
      </c>
      <c r="K85" t="str">
        <f t="shared" si="2"/>
        <v>CZ0724      Zlín</v>
      </c>
    </row>
    <row r="86" spans="9:11" x14ac:dyDescent="0.25">
      <c r="I86" s="42" t="s">
        <v>225</v>
      </c>
      <c r="J86" s="39" t="s">
        <v>226</v>
      </c>
      <c r="K86" t="str">
        <f t="shared" si="2"/>
        <v>CZ080      Moravskoslezský kraj</v>
      </c>
    </row>
    <row r="87" spans="9:11" x14ac:dyDescent="0.25">
      <c r="I87" s="34" t="s">
        <v>227</v>
      </c>
      <c r="J87" s="35" t="s">
        <v>228</v>
      </c>
      <c r="K87" t="str">
        <f t="shared" si="2"/>
        <v>CZ0801      Bruntál</v>
      </c>
    </row>
    <row r="88" spans="9:11" x14ac:dyDescent="0.25">
      <c r="I88" s="34" t="s">
        <v>229</v>
      </c>
      <c r="J88" s="35" t="s">
        <v>230</v>
      </c>
      <c r="K88" t="str">
        <f t="shared" si="2"/>
        <v>CZ0802      Frýdek-Místek</v>
      </c>
    </row>
    <row r="89" spans="9:11" x14ac:dyDescent="0.25">
      <c r="I89" s="34" t="s">
        <v>231</v>
      </c>
      <c r="J89" s="35" t="s">
        <v>232</v>
      </c>
      <c r="K89" t="str">
        <f t="shared" si="2"/>
        <v>CZ0803      Karviná</v>
      </c>
    </row>
    <row r="90" spans="9:11" x14ac:dyDescent="0.25">
      <c r="I90" s="34" t="s">
        <v>233</v>
      </c>
      <c r="J90" s="35" t="s">
        <v>234</v>
      </c>
      <c r="K90" t="str">
        <f t="shared" si="2"/>
        <v>CZ0804      Nový Jičín</v>
      </c>
    </row>
    <row r="91" spans="9:11" x14ac:dyDescent="0.25">
      <c r="I91" s="34" t="s">
        <v>235</v>
      </c>
      <c r="J91" s="35" t="s">
        <v>236</v>
      </c>
      <c r="K91" t="str">
        <f t="shared" si="2"/>
        <v>CZ0805      Opava</v>
      </c>
    </row>
    <row r="92" spans="9:11" ht="15.75" thickBot="1" x14ac:dyDescent="0.3">
      <c r="I92" s="36" t="s">
        <v>237</v>
      </c>
      <c r="J92" s="37" t="s">
        <v>238</v>
      </c>
      <c r="K92" t="str">
        <f t="shared" si="2"/>
        <v>CZ0806      Ostrava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Vstupní formulář</vt:lpstr>
      <vt:lpstr>VstupyDoRatingu</vt:lpstr>
      <vt:lpstr>Ciselnik</vt:lpstr>
    </vt:vector>
  </TitlesOfParts>
  <Company>CCB,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Cikler</dc:creator>
  <cp:lastModifiedBy>Koten Petr</cp:lastModifiedBy>
  <cp:lastPrinted>2009-10-02T11:51:24Z</cp:lastPrinted>
  <dcterms:created xsi:type="dcterms:W3CDTF">2008-06-10T15:06:00Z</dcterms:created>
  <dcterms:modified xsi:type="dcterms:W3CDTF">2026-03-20T08:20:50Z</dcterms:modified>
</cp:coreProperties>
</file>